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garita.eraso\Desktop\"/>
    </mc:Choice>
  </mc:AlternateContent>
  <bookViews>
    <workbookView xWindow="0" yWindow="0" windowWidth="24000" windowHeight="9510" activeTab="1"/>
  </bookViews>
  <sheets>
    <sheet name="Programas" sheetId="1" r:id="rId1"/>
    <sheet name="Transferencias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2" l="1"/>
  <c r="M33" i="2"/>
  <c r="L33" i="2"/>
  <c r="K33" i="2"/>
  <c r="J33" i="2"/>
  <c r="I33" i="2"/>
  <c r="F33" i="2"/>
  <c r="C33" i="2"/>
  <c r="D33" i="2"/>
  <c r="F29" i="2"/>
  <c r="N29" i="2" s="1"/>
  <c r="M28" i="2"/>
  <c r="J28" i="2"/>
  <c r="I28" i="2"/>
  <c r="F28" i="2"/>
  <c r="N28" i="2" s="1"/>
  <c r="C28" i="2"/>
  <c r="M27" i="2"/>
  <c r="N27" i="2" s="1"/>
  <c r="N26" i="2"/>
  <c r="M25" i="2"/>
  <c r="N25" i="2" s="1"/>
  <c r="M24" i="2"/>
  <c r="N24" i="2" s="1"/>
  <c r="M23" i="2"/>
  <c r="L23" i="2"/>
  <c r="K23" i="2"/>
  <c r="I23" i="2"/>
  <c r="F23" i="2"/>
  <c r="C23" i="2"/>
  <c r="N23" i="2" s="1"/>
  <c r="N22" i="2"/>
  <c r="M22" i="2"/>
  <c r="L22" i="2"/>
  <c r="K22" i="2"/>
  <c r="I22" i="2"/>
  <c r="F22" i="2"/>
  <c r="C22" i="2"/>
  <c r="M21" i="2"/>
  <c r="N21" i="2" s="1"/>
  <c r="M20" i="2"/>
  <c r="N20" i="2" s="1"/>
  <c r="M19" i="2"/>
  <c r="N19" i="2" s="1"/>
  <c r="L18" i="2"/>
  <c r="N18" i="2" s="1"/>
  <c r="M17" i="2"/>
  <c r="L17" i="2"/>
  <c r="K17" i="2"/>
  <c r="F17" i="2"/>
  <c r="N17" i="2" s="1"/>
  <c r="N16" i="2"/>
  <c r="M16" i="2"/>
  <c r="M15" i="2"/>
  <c r="L15" i="2"/>
  <c r="K15" i="2"/>
  <c r="I15" i="2"/>
  <c r="F15" i="2"/>
  <c r="C15" i="2"/>
  <c r="N15" i="2" s="1"/>
  <c r="L14" i="2"/>
  <c r="L13" i="2" s="1"/>
  <c r="K14" i="2"/>
  <c r="K13" i="2" s="1"/>
  <c r="I14" i="2"/>
  <c r="F14" i="2"/>
  <c r="C14" i="2"/>
  <c r="N14" i="2" s="1"/>
  <c r="M13" i="2"/>
  <c r="J13" i="2"/>
  <c r="I13" i="2"/>
  <c r="H13" i="2"/>
  <c r="G13" i="2"/>
  <c r="F13" i="2"/>
  <c r="C13" i="2"/>
  <c r="N13" i="2" s="1"/>
  <c r="B13" i="2"/>
  <c r="M12" i="2"/>
  <c r="K12" i="2"/>
  <c r="F12" i="2"/>
  <c r="C12" i="2"/>
  <c r="N12" i="2" s="1"/>
  <c r="M11" i="2"/>
  <c r="N11" i="2" s="1"/>
  <c r="M10" i="2"/>
  <c r="N10" i="2" s="1"/>
  <c r="M9" i="2"/>
  <c r="L9" i="2"/>
  <c r="K9" i="2"/>
  <c r="J9" i="2"/>
  <c r="I9" i="2"/>
  <c r="G9" i="2"/>
  <c r="F9" i="2"/>
  <c r="E9" i="2"/>
  <c r="C9" i="2"/>
  <c r="N9" i="2" s="1"/>
  <c r="M8" i="2"/>
  <c r="L8" i="2"/>
  <c r="K8" i="2"/>
  <c r="J8" i="2"/>
  <c r="I8" i="2"/>
  <c r="G8" i="2"/>
  <c r="F8" i="2"/>
  <c r="E8" i="2"/>
  <c r="C8" i="2"/>
  <c r="N8" i="2" s="1"/>
  <c r="M7" i="2"/>
  <c r="M6" i="2" s="1"/>
  <c r="L7" i="2"/>
  <c r="K7" i="2"/>
  <c r="J7" i="2"/>
  <c r="J6" i="2" s="1"/>
  <c r="I7" i="2"/>
  <c r="I6" i="2" s="1"/>
  <c r="G7" i="2"/>
  <c r="F7" i="2"/>
  <c r="F6" i="2" s="1"/>
  <c r="E7" i="2"/>
  <c r="E6" i="2" s="1"/>
  <c r="E33" i="2" s="1"/>
  <c r="C7" i="2"/>
  <c r="N7" i="2" s="1"/>
  <c r="L6" i="2"/>
  <c r="K6" i="2"/>
  <c r="H6" i="2"/>
  <c r="G6" i="2"/>
  <c r="G33" i="2" s="1"/>
  <c r="D6" i="2"/>
  <c r="C6" i="2"/>
  <c r="N6" i="2" s="1"/>
  <c r="M5" i="2"/>
  <c r="L5" i="2"/>
  <c r="K5" i="2"/>
  <c r="J5" i="2"/>
  <c r="I5" i="2"/>
  <c r="H5" i="2"/>
  <c r="H33" i="2" s="1"/>
  <c r="F5" i="2"/>
  <c r="D5" i="2"/>
  <c r="C5" i="2"/>
  <c r="B5" i="2"/>
  <c r="B33" i="2" s="1"/>
  <c r="M4" i="2"/>
  <c r="L4" i="2"/>
  <c r="K4" i="2"/>
  <c r="I4" i="2"/>
  <c r="N4" i="2" s="1"/>
  <c r="F4" i="2"/>
  <c r="C4" i="2"/>
  <c r="L35" i="1"/>
  <c r="L34" i="1"/>
  <c r="L33" i="1"/>
  <c r="J32" i="1"/>
  <c r="L32" i="1" s="1"/>
  <c r="L31" i="1"/>
  <c r="L30" i="1"/>
  <c r="J30" i="1"/>
  <c r="H30" i="1"/>
  <c r="H29" i="1"/>
  <c r="L29" i="1" s="1"/>
  <c r="J28" i="1"/>
  <c r="L28" i="1" s="1"/>
  <c r="J27" i="1"/>
  <c r="L27" i="1" s="1"/>
  <c r="J26" i="1"/>
  <c r="L26" i="1" s="1"/>
  <c r="J25" i="1"/>
  <c r="L25" i="1" s="1"/>
  <c r="G25" i="1"/>
  <c r="J24" i="1"/>
  <c r="I24" i="1"/>
  <c r="L24" i="1" s="1"/>
  <c r="G24" i="1"/>
  <c r="J23" i="1"/>
  <c r="L23" i="1" s="1"/>
  <c r="L22" i="1"/>
  <c r="J22" i="1"/>
  <c r="J21" i="1"/>
  <c r="I21" i="1"/>
  <c r="L21" i="1" s="1"/>
  <c r="J20" i="1"/>
  <c r="I20" i="1"/>
  <c r="G20" i="1"/>
  <c r="L20" i="1" s="1"/>
  <c r="J19" i="1"/>
  <c r="H19" i="1"/>
  <c r="L19" i="1" s="1"/>
  <c r="L18" i="1"/>
  <c r="H18" i="1"/>
  <c r="G18" i="1"/>
  <c r="H37" i="1" s="1"/>
  <c r="J17" i="1"/>
  <c r="L17" i="1" s="1"/>
  <c r="J16" i="1"/>
  <c r="L16" i="1" s="1"/>
  <c r="L37" i="1" s="1"/>
  <c r="N5" i="2" l="1"/>
  <c r="J37" i="1"/>
</calcChain>
</file>

<file path=xl/comments1.xml><?xml version="1.0" encoding="utf-8"?>
<comments xmlns="http://schemas.openxmlformats.org/spreadsheetml/2006/main">
  <authors>
    <author>Marjolaine dacosta</author>
  </authors>
  <commentList>
    <comment ref="I19" authorId="0" shapeId="0">
      <text>
        <r>
          <rPr>
            <b/>
            <sz val="9"/>
            <color indexed="81"/>
            <rFont val="Tahoma"/>
            <family val="2"/>
          </rPr>
          <t>Marjolaine dacosta:</t>
        </r>
        <r>
          <rPr>
            <sz val="9"/>
            <color indexed="81"/>
            <rFont val="Tahoma"/>
            <family val="2"/>
          </rPr>
          <t xml:space="preserve">
SIN DISTRIBUCIÓN POR PARTE DEL REFERENTE
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Marjolaine dacosta:</t>
        </r>
        <r>
          <rPr>
            <sz val="9"/>
            <color indexed="81"/>
            <rFont val="Tahoma"/>
            <family val="2"/>
          </rPr>
          <t xml:space="preserve">
SIN DISTRIBUCIÓN POR PARTE DE LOS
REFERENTES</t>
        </r>
      </text>
    </comment>
  </commentList>
</comments>
</file>

<file path=xl/sharedStrings.xml><?xml version="1.0" encoding="utf-8"?>
<sst xmlns="http://schemas.openxmlformats.org/spreadsheetml/2006/main" count="160" uniqueCount="152">
  <si>
    <t xml:space="preserve">            </t>
  </si>
  <si>
    <t>SERVICIO DE SALUD VIÑA DEL MAR-QUILLOTA</t>
  </si>
  <si>
    <t>SUBDIRECCION RECURSOS FISICOS Y FINANCIEROS</t>
  </si>
  <si>
    <t>SUBDEPARTAMENTO DE FINANZAS</t>
  </si>
  <si>
    <t>UNIDAD DE CONTABILIDAD</t>
  </si>
  <si>
    <t>EN RED SERVIMOS MAS</t>
  </si>
  <si>
    <t>PROGRAMA</t>
  </si>
  <si>
    <t>RESOLUCIONES EXENTA  PARA PROGRAMAS APS SERVICIOS 2018</t>
  </si>
  <si>
    <t>N°</t>
  </si>
  <si>
    <t>REFERENTE</t>
  </si>
  <si>
    <t xml:space="preserve">RES. APROBATORIA </t>
  </si>
  <si>
    <t xml:space="preserve">RES. DIST. DEL MINISTERIO </t>
  </si>
  <si>
    <t xml:space="preserve">RES. DISTRIBUCIÓN </t>
  </si>
  <si>
    <t>SUBT.21</t>
  </si>
  <si>
    <t>SUBT. 22</t>
  </si>
  <si>
    <t>SUB. 29</t>
  </si>
  <si>
    <t>TOTAL</t>
  </si>
  <si>
    <t xml:space="preserve"> DEL MINISTERIO</t>
  </si>
  <si>
    <t>DE RECURSOS AL SSVQ</t>
  </si>
  <si>
    <t>DEL REFERENTE A LA RED</t>
  </si>
  <si>
    <t>Ley 18.834</t>
  </si>
  <si>
    <t>Ley 19.664</t>
  </si>
  <si>
    <t>Honorarios a suma alzada</t>
  </si>
  <si>
    <t xml:space="preserve">Vida Sana Intervención en factores de riesgo de enfermedades crónicas asociadas a la malnutrición en niños, niñas, adultos y mujeres posparto </t>
  </si>
  <si>
    <t>Constanza Harvin (329446)</t>
  </si>
  <si>
    <t>EX.26 (19-01-2018)</t>
  </si>
  <si>
    <t>EX. 88 (19-01-2018)</t>
  </si>
  <si>
    <t>RES. EX.2435 (29-03-2018)</t>
  </si>
  <si>
    <t xml:space="preserve">Detección, intervención y referencia (DIR) asistida en alcohol, tabaco y drogas </t>
  </si>
  <si>
    <t>EX.1350 (29-01-2017)</t>
  </si>
  <si>
    <t>EX.120 (24-01-2018)</t>
  </si>
  <si>
    <t>EXENTA 2434 (29-03-2018)</t>
  </si>
  <si>
    <t>Fofar-  Fondos de farmacia para enfermedades crónicas no transmisibles en atención primaria en salud.</t>
  </si>
  <si>
    <t>Daniela Oyarzun (329499)</t>
  </si>
  <si>
    <t>EX.24 (08-01-2018)</t>
  </si>
  <si>
    <t>EX.117 (24-01-2018)</t>
  </si>
  <si>
    <t>RES. EX 1861 (08-03-2018) y Modif.  EX.2514 (04-04-2018)</t>
  </si>
  <si>
    <t>Chile Crece Contigo -Apoyo al desarrollo Bio-Psicosocial en la red asistencial</t>
  </si>
  <si>
    <t>Javiera Arriagada  (329483)</t>
  </si>
  <si>
    <t>Ex.1460 (19-01-2018)</t>
  </si>
  <si>
    <t>Ex.114 (24-01-2018)</t>
  </si>
  <si>
    <t>Res. Ex. 1877 (08-03-2018) y modif.Ex.2607 (09-04-2018)</t>
  </si>
  <si>
    <t>Ges Odontológico</t>
  </si>
  <si>
    <t>Hernán Cifuentes (329332)</t>
  </si>
  <si>
    <t>Ex.1263 (13-11-2017)</t>
  </si>
  <si>
    <t>Ex.79 (19-01-2018)</t>
  </si>
  <si>
    <t>Res. Ex. 2433 (29-03-2018)</t>
  </si>
  <si>
    <t>Odontológico Integral</t>
  </si>
  <si>
    <t>Ex.30 (08-01-2018)</t>
  </si>
  <si>
    <t>Ex.81 (19-01-2018)</t>
  </si>
  <si>
    <t>Res. Exenta 2431 (29-03-2018)</t>
  </si>
  <si>
    <t>Sembrando sonrisas</t>
  </si>
  <si>
    <t>Ex.1265 (13-11-2017)</t>
  </si>
  <si>
    <t>Ex.84 (19-01-2018)</t>
  </si>
  <si>
    <t>Exenta 2432 (29-03-2018)</t>
  </si>
  <si>
    <t>Imágenes diagnóstica en atención primaria</t>
  </si>
  <si>
    <t>Hernán Montiel  (329328)</t>
  </si>
  <si>
    <t>Ex.27 (08-01-2018))</t>
  </si>
  <si>
    <t>Ex.115  (24-01-2018)</t>
  </si>
  <si>
    <t>Exenta 2605 (09-04-2018) Y MODIF.3363(03-05-2018</t>
  </si>
  <si>
    <t>Atención integral de salud mental en atención primaria</t>
  </si>
  <si>
    <t>Juan Tirado (329344)</t>
  </si>
  <si>
    <t>Sin información</t>
  </si>
  <si>
    <t>Ord. C73 275 (22-01-2018)</t>
  </si>
  <si>
    <t>Exenta 2623 (10-04-2018)</t>
  </si>
  <si>
    <t>Apoyo a la gestión en el nivel primario de salud en establecimientos dependientes de los Servicios de Salud</t>
  </si>
  <si>
    <t>Graciela Fuentes (329348)     Enzo Sepulveda (329350) Carolina Molina</t>
  </si>
  <si>
    <t>ORD. C73 N°732 (16-02-2018)</t>
  </si>
  <si>
    <t>Exenta 2622 (10-04-2018) Exenta 4190 (04-06-2018)</t>
  </si>
  <si>
    <t>Acompañamiento Psicosocial en la atención primaria de salud familiar y comunitario en la atención primaria</t>
  </si>
  <si>
    <t>Marcela Montoya (329497)</t>
  </si>
  <si>
    <t xml:space="preserve">Ex. 1352 (29-11-2017)  </t>
  </si>
  <si>
    <t>Ex. N°126 (24-01-2018)</t>
  </si>
  <si>
    <t>Exenta 3384 (07-05-2018)</t>
  </si>
  <si>
    <t>Apoyo a las buenas práctica de promoción de salud en el modelo de salud integral familiar y comunitario en la atención primaria</t>
  </si>
  <si>
    <t>Constanza Harbin (329446)</t>
  </si>
  <si>
    <t xml:space="preserve">Ex. 1461 (19-12-2017)  </t>
  </si>
  <si>
    <t>Ex.129 (24-01-2018)</t>
  </si>
  <si>
    <t>Exenta 3327 (27-04-2018)</t>
  </si>
  <si>
    <t>Acceso a la atención de salud de personas migrantes</t>
  </si>
  <si>
    <t>Teresa Velastin (329432)</t>
  </si>
  <si>
    <t xml:space="preserve">Ex. 1262 (10-11-2017)  </t>
  </si>
  <si>
    <t>Ex.124 (24-01-2018)</t>
  </si>
  <si>
    <t>Exenta 3382 (04-05-2018)</t>
  </si>
  <si>
    <t>Mixtas Infecciones respiratorias del adulto e infantiles</t>
  </si>
  <si>
    <t>Francisco Armijo (329334)</t>
  </si>
  <si>
    <t>Ex.119 (24-01-2018)</t>
  </si>
  <si>
    <t>Exenta 2747 (19-04-2018)</t>
  </si>
  <si>
    <t xml:space="preserve"> Apoyo a la gestión de vacunación antiinfluencia en atención Primaria de salud en establecimientos dependientes de los Servicioa se Salud 2018</t>
  </si>
  <si>
    <t>Valentina Manriquez (333360)</t>
  </si>
  <si>
    <t>C15 N°46 (28-02-2018) y ORD. C 73 N°1416  (26-03-2018)</t>
  </si>
  <si>
    <t>Exenta 2685 (13-04-2018)</t>
  </si>
  <si>
    <t>IRA  Infecciones respiratorias Infantiles</t>
  </si>
  <si>
    <t>Exenta 119 (24-01-2018)</t>
  </si>
  <si>
    <t>Exenta 4193 (04-06-2018)</t>
  </si>
  <si>
    <t>Reforzamiento de la Atención Integral de Niños, Niñas, Adolescentes y Jóvenes vinculados a programas Sename</t>
  </si>
  <si>
    <t>Ex.1452 (15-12-2017)</t>
  </si>
  <si>
    <t>Ex.116(24-01-2018) y Modif.Ex.361(09-05-2018)</t>
  </si>
  <si>
    <t>Ex.4345(07-06-2018)</t>
  </si>
  <si>
    <t>Resolutividad en Atención Primaria en la Red Asistecial</t>
  </si>
  <si>
    <t>Ex.83 (09-01-2018)</t>
  </si>
  <si>
    <t>Ex.4189(04-06-2018)</t>
  </si>
  <si>
    <t>Atención Domiciliaria a pacientes con Dependecia Severa</t>
  </si>
  <si>
    <t>Patricia Arcos (333498)</t>
  </si>
  <si>
    <t>Ex.77(19-01-2018)</t>
  </si>
  <si>
    <t>Exenta 4822(27-06-2018)</t>
  </si>
  <si>
    <t>Capacitación y Formación de Atención Primaria en la red asistencial</t>
  </si>
  <si>
    <t>Isabel Astudillo (329395)</t>
  </si>
  <si>
    <t xml:space="preserve">Ex.1216 (19-11-2016 </t>
  </si>
  <si>
    <t>Ex.359 (09-03-2018)</t>
  </si>
  <si>
    <t>Ex. 4835 (27-06-2018)</t>
  </si>
  <si>
    <t>ACUMULADO</t>
  </si>
  <si>
    <t xml:space="preserve">FRICKE </t>
  </si>
  <si>
    <t>QUINTERO</t>
  </si>
  <si>
    <t xml:space="preserve">QUILPUE </t>
  </si>
  <si>
    <t xml:space="preserve">PEÑABLANCA </t>
  </si>
  <si>
    <t xml:space="preserve">LIMACHE </t>
  </si>
  <si>
    <t xml:space="preserve">GERIATRICO </t>
  </si>
  <si>
    <t>QUILLOTA</t>
  </si>
  <si>
    <t>CALERA</t>
  </si>
  <si>
    <t xml:space="preserve">LIGUA </t>
  </si>
  <si>
    <t>CABILDO</t>
  </si>
  <si>
    <t>PETORCA</t>
  </si>
  <si>
    <t>DIRECCION</t>
  </si>
  <si>
    <t>ENERO A JUNIO</t>
  </si>
  <si>
    <t>APOYO A LA GESTIÓN</t>
  </si>
  <si>
    <t>CHILE CRECE CONTIGO</t>
  </si>
  <si>
    <t>REFORZ. SERVICIOS ODONTOLÓGICO</t>
  </si>
  <si>
    <t>Odontológico 60 años</t>
  </si>
  <si>
    <t>Más sonrisas</t>
  </si>
  <si>
    <t>Salud Oral 6 años</t>
  </si>
  <si>
    <t>Salud oral embarazadas</t>
  </si>
  <si>
    <t>Urgencias Odontológicas</t>
  </si>
  <si>
    <t>SEMBRANDO SONRISAS</t>
  </si>
  <si>
    <t>OTROS REFORZ. DEL SERVICIO</t>
  </si>
  <si>
    <t>Salud Mental</t>
  </si>
  <si>
    <t>Imágenes Diagnósticas</t>
  </si>
  <si>
    <t>VIDA SANA ALCOHOL (DIR)</t>
  </si>
  <si>
    <t>BUENAS PRÁCTICAS</t>
  </si>
  <si>
    <t>MIXTAS</t>
  </si>
  <si>
    <t>ACOMPAÑAMIENTO</t>
  </si>
  <si>
    <t>TELEELECTROCADIOGRAFIA</t>
  </si>
  <si>
    <t>VIDA SANA OBESIDAD</t>
  </si>
  <si>
    <t>REFORZ.FONDO DE FARMÁCIAS</t>
  </si>
  <si>
    <t>IRA</t>
  </si>
  <si>
    <t>Oftalmologia Resolutividad</t>
  </si>
  <si>
    <t xml:space="preserve">Otorrinolaringologia Resolutividad </t>
  </si>
  <si>
    <t xml:space="preserve">Gastroenterologia Resolutividad </t>
  </si>
  <si>
    <t xml:space="preserve">Dermatologia Resolutividad </t>
  </si>
  <si>
    <t xml:space="preserve">Cutáneo Quirurgico Resolutividad </t>
  </si>
  <si>
    <t>Sename</t>
  </si>
  <si>
    <t xml:space="preserve">TOTALES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</si>
</sst>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#,##0.000"/>
    <numFmt numFmtId="165" formatCode="#,##0_ ;[Red]\-#,##0\ "/>
  </numFmts>
  <fonts count="3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6"/>
      <name val="Times New Roman"/>
      <family val="1"/>
    </font>
    <font>
      <b/>
      <sz val="5"/>
      <name val="Comic Sans MS"/>
      <family val="4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b/>
      <i/>
      <sz val="11"/>
      <color theme="1"/>
      <name val="CoBEL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33CC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11"/>
      <color rgb="FF0033CC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1">
    <xf numFmtId="0" fontId="0" fillId="0" borderId="0" xfId="0"/>
    <xf numFmtId="0" fontId="4" fillId="0" borderId="0" xfId="0" applyFont="1" applyFill="1"/>
    <xf numFmtId="0" fontId="0" fillId="0" borderId="0" xfId="0" applyFill="1" applyBorder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/>
    <xf numFmtId="0" fontId="7" fillId="0" borderId="0" xfId="0" applyFont="1" applyAlignment="1"/>
    <xf numFmtId="0" fontId="7" fillId="0" borderId="0" xfId="0" applyFont="1" applyFill="1" applyBorder="1"/>
    <xf numFmtId="0" fontId="2" fillId="0" borderId="0" xfId="0" applyFont="1"/>
    <xf numFmtId="0" fontId="2" fillId="0" borderId="0" xfId="0" applyFont="1" applyFill="1"/>
    <xf numFmtId="0" fontId="1" fillId="0" borderId="0" xfId="0" applyFont="1" applyFill="1"/>
    <xf numFmtId="3" fontId="9" fillId="0" borderId="0" xfId="0" applyNumberFormat="1" applyFont="1" applyFill="1" applyBorder="1" applyAlignment="1">
      <alignment vertical="center"/>
    </xf>
    <xf numFmtId="0" fontId="0" fillId="0" borderId="0" xfId="0" applyFill="1"/>
    <xf numFmtId="0" fontId="7" fillId="0" borderId="4" xfId="0" applyFont="1" applyFill="1" applyBorder="1" applyAlignment="1">
      <alignment horizontal="center"/>
    </xf>
    <xf numFmtId="0" fontId="10" fillId="0" borderId="3" xfId="0" applyFont="1" applyFill="1" applyBorder="1"/>
    <xf numFmtId="0" fontId="10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3" fillId="0" borderId="0" xfId="0" applyFont="1" applyFill="1"/>
    <xf numFmtId="0" fontId="7" fillId="0" borderId="5" xfId="0" applyFont="1" applyFill="1" applyBorder="1" applyAlignment="1">
      <alignment horizontal="center"/>
    </xf>
    <xf numFmtId="0" fontId="10" fillId="0" borderId="5" xfId="0" applyFont="1" applyFill="1" applyBorder="1"/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wrapText="1"/>
    </xf>
    <xf numFmtId="0" fontId="0" fillId="0" borderId="10" xfId="0" applyFont="1" applyFill="1" applyBorder="1" applyAlignment="1">
      <alignment vertical="center" wrapText="1"/>
    </xf>
    <xf numFmtId="0" fontId="15" fillId="0" borderId="10" xfId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horizontal="center" vertical="center"/>
    </xf>
    <xf numFmtId="3" fontId="0" fillId="0" borderId="12" xfId="0" applyNumberFormat="1" applyFont="1" applyFill="1" applyBorder="1" applyAlignment="1">
      <alignment horizontal="right"/>
    </xf>
    <xf numFmtId="3" fontId="0" fillId="0" borderId="10" xfId="0" applyNumberFormat="1" applyFont="1" applyFill="1" applyBorder="1" applyAlignment="1">
      <alignment horizontal="right"/>
    </xf>
    <xf numFmtId="3" fontId="0" fillId="0" borderId="11" xfId="0" applyNumberFormat="1" applyFont="1" applyFill="1" applyBorder="1" applyAlignment="1">
      <alignment horizontal="right"/>
    </xf>
    <xf numFmtId="3" fontId="0" fillId="0" borderId="13" xfId="0" applyNumberFormat="1" applyFont="1" applyFill="1" applyBorder="1" applyAlignment="1">
      <alignment vertical="center"/>
    </xf>
    <xf numFmtId="3" fontId="11" fillId="0" borderId="13" xfId="0" applyNumberFormat="1" applyFont="1" applyFill="1" applyBorder="1" applyAlignment="1">
      <alignment vertical="center"/>
    </xf>
    <xf numFmtId="14" fontId="0" fillId="0" borderId="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4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wrapText="1"/>
    </xf>
    <xf numFmtId="0" fontId="0" fillId="0" borderId="15" xfId="0" applyFont="1" applyFill="1" applyBorder="1" applyAlignment="1">
      <alignment vertical="center" wrapText="1"/>
    </xf>
    <xf numFmtId="0" fontId="15" fillId="0" borderId="15" xfId="1" applyFont="1" applyFill="1" applyBorder="1" applyAlignment="1">
      <alignment horizontal="center" vertical="center"/>
    </xf>
    <xf numFmtId="0" fontId="15" fillId="0" borderId="16" xfId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right" vertical="center"/>
    </xf>
    <xf numFmtId="0" fontId="0" fillId="0" borderId="15" xfId="0" applyFont="1" applyFill="1" applyBorder="1" applyAlignment="1">
      <alignment horizontal="right" vertical="center"/>
    </xf>
    <xf numFmtId="0" fontId="0" fillId="0" borderId="16" xfId="0" applyFont="1" applyFill="1" applyBorder="1" applyAlignment="1">
      <alignment horizontal="right" vertical="center"/>
    </xf>
    <xf numFmtId="3" fontId="0" fillId="0" borderId="18" xfId="0" applyNumberFormat="1" applyFont="1" applyFill="1" applyBorder="1" applyAlignment="1">
      <alignment vertical="center"/>
    </xf>
    <xf numFmtId="3" fontId="0" fillId="0" borderId="19" xfId="0" applyNumberFormat="1" applyFont="1" applyFill="1" applyBorder="1" applyAlignment="1">
      <alignment vertical="center"/>
    </xf>
    <xf numFmtId="3" fontId="11" fillId="0" borderId="19" xfId="0" applyNumberFormat="1" applyFont="1" applyFill="1" applyBorder="1" applyAlignment="1">
      <alignment vertical="center"/>
    </xf>
    <xf numFmtId="0" fontId="14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vertical="center" wrapText="1"/>
    </xf>
    <xf numFmtId="0" fontId="0" fillId="0" borderId="15" xfId="0" applyFont="1" applyFill="1" applyBorder="1" applyAlignment="1">
      <alignment vertical="center"/>
    </xf>
    <xf numFmtId="0" fontId="3" fillId="0" borderId="15" xfId="1" applyFill="1" applyBorder="1" applyAlignment="1">
      <alignment horizontal="center"/>
    </xf>
    <xf numFmtId="0" fontId="3" fillId="0" borderId="15" xfId="1" applyFill="1" applyBorder="1" applyAlignment="1">
      <alignment horizontal="center" vertical="center"/>
    </xf>
    <xf numFmtId="0" fontId="3" fillId="0" borderId="0" xfId="1" applyFill="1" applyAlignment="1">
      <alignment horizontal="center" wrapText="1"/>
    </xf>
    <xf numFmtId="3" fontId="0" fillId="0" borderId="14" xfId="0" applyNumberFormat="1" applyFont="1" applyFill="1" applyBorder="1" applyAlignment="1">
      <alignment horizontal="right" vertical="center"/>
    </xf>
    <xf numFmtId="3" fontId="0" fillId="0" borderId="15" xfId="0" applyNumberFormat="1" applyFont="1" applyFill="1" applyBorder="1" applyAlignment="1">
      <alignment horizontal="right" vertical="center"/>
    </xf>
    <xf numFmtId="3" fontId="0" fillId="0" borderId="16" xfId="0" applyNumberFormat="1" applyFont="1" applyFill="1" applyBorder="1" applyAlignment="1">
      <alignment horizontal="right" vertical="center"/>
    </xf>
    <xf numFmtId="3" fontId="11" fillId="0" borderId="18" xfId="0" applyNumberFormat="1" applyFont="1" applyFill="1" applyBorder="1" applyAlignment="1">
      <alignment vertical="center"/>
    </xf>
    <xf numFmtId="0" fontId="3" fillId="0" borderId="0" xfId="1" applyFill="1" applyAlignment="1">
      <alignment horizontal="center"/>
    </xf>
    <xf numFmtId="0" fontId="15" fillId="0" borderId="16" xfId="1" applyFont="1" applyFill="1" applyBorder="1" applyAlignment="1">
      <alignment horizontal="center" wrapText="1"/>
    </xf>
    <xf numFmtId="3" fontId="0" fillId="0" borderId="20" xfId="0" applyNumberFormat="1" applyFont="1" applyFill="1" applyBorder="1" applyAlignment="1">
      <alignment horizontal="right"/>
    </xf>
    <xf numFmtId="3" fontId="0" fillId="0" borderId="20" xfId="0" applyNumberFormat="1" applyFont="1" applyFill="1" applyBorder="1" applyAlignment="1">
      <alignment horizontal="right" vertical="center"/>
    </xf>
    <xf numFmtId="3" fontId="0" fillId="0" borderId="21" xfId="0" applyNumberFormat="1" applyFont="1" applyFill="1" applyBorder="1" applyAlignment="1">
      <alignment horizontal="right"/>
    </xf>
    <xf numFmtId="3" fontId="0" fillId="0" borderId="22" xfId="0" applyNumberFormat="1" applyFont="1" applyFill="1" applyBorder="1" applyAlignment="1">
      <alignment vertical="center"/>
    </xf>
    <xf numFmtId="3" fontId="0" fillId="0" borderId="22" xfId="0" applyNumberFormat="1" applyFont="1" applyFill="1" applyBorder="1"/>
    <xf numFmtId="3" fontId="11" fillId="0" borderId="22" xfId="0" applyNumberFormat="1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3" fillId="0" borderId="16" xfId="1" applyFill="1" applyBorder="1" applyAlignment="1">
      <alignment horizontal="center" vertical="center"/>
    </xf>
    <xf numFmtId="3" fontId="0" fillId="0" borderId="17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20" xfId="0" applyFont="1" applyFill="1" applyBorder="1" applyAlignment="1">
      <alignment horizontal="right"/>
    </xf>
    <xf numFmtId="0" fontId="0" fillId="0" borderId="21" xfId="0" applyFont="1" applyFill="1" applyBorder="1" applyAlignment="1">
      <alignment horizontal="right"/>
    </xf>
    <xf numFmtId="3" fontId="0" fillId="0" borderId="18" xfId="0" applyNumberFormat="1" applyFont="1" applyFill="1" applyBorder="1"/>
    <xf numFmtId="3" fontId="11" fillId="0" borderId="18" xfId="0" applyNumberFormat="1" applyFont="1" applyFill="1" applyBorder="1"/>
    <xf numFmtId="0" fontId="4" fillId="0" borderId="15" xfId="1" applyFont="1" applyFill="1" applyBorder="1" applyAlignment="1">
      <alignment vertical="center"/>
    </xf>
    <xf numFmtId="0" fontId="15" fillId="0" borderId="16" xfId="1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right" vertical="center"/>
    </xf>
    <xf numFmtId="0" fontId="0" fillId="0" borderId="21" xfId="0" applyFont="1" applyFill="1" applyBorder="1" applyAlignment="1">
      <alignment horizontal="right" vertical="center"/>
    </xf>
    <xf numFmtId="0" fontId="0" fillId="0" borderId="18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vertical="center" wrapText="1"/>
    </xf>
    <xf numFmtId="0" fontId="3" fillId="0" borderId="16" xfId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/>
    </xf>
    <xf numFmtId="0" fontId="0" fillId="0" borderId="15" xfId="0" applyFill="1" applyBorder="1" applyAlignment="1">
      <alignment vertical="center" wrapText="1"/>
    </xf>
    <xf numFmtId="3" fontId="0" fillId="0" borderId="20" xfId="0" applyNumberFormat="1" applyFont="1" applyFill="1" applyBorder="1" applyAlignment="1">
      <alignment horizontal="center" vertical="center"/>
    </xf>
    <xf numFmtId="3" fontId="0" fillId="0" borderId="21" xfId="0" applyNumberFormat="1" applyFont="1" applyFill="1" applyBorder="1" applyAlignment="1">
      <alignment horizontal="center" vertical="center"/>
    </xf>
    <xf numFmtId="3" fontId="0" fillId="0" borderId="23" xfId="0" applyNumberFormat="1" applyFont="1" applyFill="1" applyBorder="1" applyAlignment="1">
      <alignment vertical="center"/>
    </xf>
    <xf numFmtId="3" fontId="0" fillId="0" borderId="17" xfId="0" applyNumberFormat="1" applyFont="1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4" xfId="0" applyNumberFormat="1" applyFill="1" applyBorder="1" applyAlignment="1">
      <alignment vertical="center"/>
    </xf>
    <xf numFmtId="3" fontId="0" fillId="0" borderId="25" xfId="0" applyNumberFormat="1" applyFont="1" applyFill="1" applyBorder="1" applyAlignment="1">
      <alignment horizontal="center" vertical="center"/>
    </xf>
    <xf numFmtId="0" fontId="3" fillId="0" borderId="15" xfId="1" applyFill="1" applyBorder="1" applyAlignment="1">
      <alignment horizontal="center" vertical="center" wrapText="1"/>
    </xf>
    <xf numFmtId="3" fontId="0" fillId="0" borderId="20" xfId="0" applyNumberFormat="1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0" fillId="0" borderId="15" xfId="0" applyBorder="1" applyAlignment="1">
      <alignment horizontal="left" vertical="center"/>
    </xf>
    <xf numFmtId="0" fontId="14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3" fillId="0" borderId="27" xfId="1" applyFill="1" applyBorder="1" applyAlignment="1">
      <alignment horizontal="center" vertical="center"/>
    </xf>
    <xf numFmtId="0" fontId="3" fillId="0" borderId="28" xfId="1" applyFill="1" applyBorder="1" applyAlignment="1">
      <alignment horizontal="center" vertical="center"/>
    </xf>
    <xf numFmtId="3" fontId="0" fillId="0" borderId="29" xfId="0" applyNumberFormat="1" applyFont="1" applyFill="1" applyBorder="1" applyAlignment="1">
      <alignment horizontal="center" vertical="center"/>
    </xf>
    <xf numFmtId="3" fontId="0" fillId="0" borderId="30" xfId="0" applyNumberFormat="1" applyFont="1" applyFill="1" applyBorder="1" applyAlignment="1">
      <alignment vertical="center"/>
    </xf>
    <xf numFmtId="3" fontId="11" fillId="0" borderId="30" xfId="0" applyNumberFormat="1" applyFont="1" applyFill="1" applyBorder="1" applyAlignment="1">
      <alignment vertical="center"/>
    </xf>
    <xf numFmtId="0" fontId="0" fillId="0" borderId="8" xfId="0" applyFont="1" applyFill="1" applyBorder="1"/>
    <xf numFmtId="0" fontId="14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3" fillId="0" borderId="10" xfId="1" applyFill="1" applyBorder="1" applyAlignment="1">
      <alignment horizontal="center" vertical="center"/>
    </xf>
    <xf numFmtId="0" fontId="3" fillId="0" borderId="31" xfId="1" applyFill="1" applyBorder="1" applyAlignment="1">
      <alignment horizontal="center" vertical="center"/>
    </xf>
    <xf numFmtId="3" fontId="0" fillId="0" borderId="32" xfId="0" applyNumberFormat="1" applyFont="1" applyFill="1" applyBorder="1" applyAlignment="1">
      <alignment horizontal="center" vertical="center"/>
    </xf>
    <xf numFmtId="3" fontId="0" fillId="0" borderId="33" xfId="0" applyNumberFormat="1" applyFont="1" applyFill="1" applyBorder="1" applyAlignment="1">
      <alignment horizontal="center" vertical="center"/>
    </xf>
    <xf numFmtId="3" fontId="0" fillId="0" borderId="34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14" fillId="0" borderId="15" xfId="0" applyFont="1" applyFill="1" applyBorder="1" applyAlignment="1">
      <alignment horizontal="center" vertical="center"/>
    </xf>
    <xf numFmtId="3" fontId="0" fillId="0" borderId="35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16" fillId="0" borderId="0" xfId="1" applyFont="1" applyFill="1" applyBorder="1"/>
    <xf numFmtId="3" fontId="0" fillId="0" borderId="0" xfId="0" applyNumberFormat="1" applyFill="1" applyBorder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0" fontId="0" fillId="0" borderId="7" xfId="0" applyBorder="1"/>
    <xf numFmtId="3" fontId="7" fillId="0" borderId="7" xfId="0" applyNumberFormat="1" applyFont="1" applyBorder="1" applyAlignment="1">
      <alignment horizontal="center"/>
    </xf>
    <xf numFmtId="0" fontId="7" fillId="0" borderId="7" xfId="0" applyFont="1" applyBorder="1"/>
    <xf numFmtId="3" fontId="7" fillId="0" borderId="7" xfId="0" applyNumberFormat="1" applyFont="1" applyBorder="1"/>
    <xf numFmtId="0" fontId="17" fillId="0" borderId="0" xfId="0" applyFont="1" applyFill="1" applyBorder="1" applyAlignment="1">
      <alignment wrapText="1"/>
    </xf>
    <xf numFmtId="3" fontId="2" fillId="0" borderId="0" xfId="0" applyNumberFormat="1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3" fontId="4" fillId="0" borderId="0" xfId="0" applyNumberFormat="1" applyFont="1" applyFill="1"/>
    <xf numFmtId="164" fontId="0" fillId="0" borderId="0" xfId="0" applyNumberFormat="1"/>
    <xf numFmtId="0" fontId="1" fillId="3" borderId="0" xfId="0" applyFont="1" applyFill="1" applyAlignment="1">
      <alignment horizontal="center"/>
    </xf>
    <xf numFmtId="0" fontId="21" fillId="0" borderId="0" xfId="0" applyFont="1"/>
    <xf numFmtId="41" fontId="22" fillId="3" borderId="36" xfId="0" applyNumberFormat="1" applyFont="1" applyFill="1" applyBorder="1"/>
    <xf numFmtId="0" fontId="22" fillId="3" borderId="36" xfId="0" applyFont="1" applyFill="1" applyBorder="1"/>
    <xf numFmtId="0" fontId="22" fillId="3" borderId="37" xfId="0" applyFont="1" applyFill="1" applyBorder="1" applyAlignment="1">
      <alignment horizontal="center"/>
    </xf>
    <xf numFmtId="3" fontId="23" fillId="0" borderId="38" xfId="0" applyNumberFormat="1" applyFont="1" applyFill="1" applyBorder="1"/>
    <xf numFmtId="164" fontId="0" fillId="0" borderId="0" xfId="0" applyNumberFormat="1" applyBorder="1"/>
    <xf numFmtId="0" fontId="24" fillId="0" borderId="15" xfId="0" applyFont="1" applyFill="1" applyBorder="1"/>
    <xf numFmtId="3" fontId="25" fillId="0" borderId="36" xfId="0" applyNumberFormat="1" applyFont="1" applyFill="1" applyBorder="1"/>
    <xf numFmtId="3" fontId="24" fillId="0" borderId="36" xfId="0" applyNumberFormat="1" applyFont="1" applyFill="1" applyBorder="1"/>
    <xf numFmtId="3" fontId="21" fillId="0" borderId="0" xfId="0" applyNumberFormat="1" applyFont="1" applyFill="1" applyBorder="1"/>
    <xf numFmtId="164" fontId="26" fillId="0" borderId="0" xfId="0" applyNumberFormat="1" applyFont="1" applyFill="1"/>
    <xf numFmtId="0" fontId="26" fillId="0" borderId="0" xfId="0" applyFont="1" applyFill="1"/>
    <xf numFmtId="3" fontId="21" fillId="0" borderId="15" xfId="0" applyNumberFormat="1" applyFont="1" applyFill="1" applyBorder="1"/>
    <xf numFmtId="3" fontId="0" fillId="0" borderId="15" xfId="0" applyNumberFormat="1" applyFill="1" applyBorder="1"/>
    <xf numFmtId="164" fontId="0" fillId="0" borderId="0" xfId="0" applyNumberFormat="1" applyFill="1"/>
    <xf numFmtId="0" fontId="25" fillId="4" borderId="15" xfId="0" applyFont="1" applyFill="1" applyBorder="1"/>
    <xf numFmtId="3" fontId="21" fillId="4" borderId="15" xfId="0" applyNumberFormat="1" applyFont="1" applyFill="1" applyBorder="1"/>
    <xf numFmtId="3" fontId="25" fillId="4" borderId="15" xfId="0" applyNumberFormat="1" applyFont="1" applyFill="1" applyBorder="1"/>
    <xf numFmtId="3" fontId="27" fillId="4" borderId="15" xfId="0" applyNumberFormat="1" applyFont="1" applyFill="1" applyBorder="1"/>
    <xf numFmtId="0" fontId="24" fillId="5" borderId="15" xfId="0" applyFont="1" applyFill="1" applyBorder="1" applyAlignment="1">
      <alignment wrapText="1"/>
    </xf>
    <xf numFmtId="3" fontId="24" fillId="0" borderId="15" xfId="0" applyNumberFormat="1" applyFont="1" applyFill="1" applyBorder="1"/>
    <xf numFmtId="3" fontId="0" fillId="0" borderId="15" xfId="0" applyNumberFormat="1" applyFont="1" applyFill="1" applyBorder="1"/>
    <xf numFmtId="164" fontId="28" fillId="0" borderId="0" xfId="0" applyNumberFormat="1" applyFont="1" applyFill="1"/>
    <xf numFmtId="0" fontId="28" fillId="0" borderId="0" xfId="0" applyFont="1" applyFill="1"/>
    <xf numFmtId="0" fontId="24" fillId="5" borderId="15" xfId="0" applyFont="1" applyFill="1" applyBorder="1"/>
    <xf numFmtId="0" fontId="21" fillId="5" borderId="15" xfId="0" applyFont="1" applyFill="1" applyBorder="1"/>
    <xf numFmtId="0" fontId="18" fillId="5" borderId="15" xfId="0" applyFont="1" applyFill="1" applyBorder="1"/>
    <xf numFmtId="3" fontId="29" fillId="0" borderId="0" xfId="0" applyNumberFormat="1" applyFont="1" applyFill="1"/>
    <xf numFmtId="0" fontId="21" fillId="0" borderId="15" xfId="0" applyFont="1" applyFill="1" applyBorder="1"/>
    <xf numFmtId="0" fontId="18" fillId="0" borderId="15" xfId="0" applyFont="1" applyFill="1" applyBorder="1"/>
    <xf numFmtId="0" fontId="30" fillId="3" borderId="15" xfId="0" applyFont="1" applyFill="1" applyBorder="1"/>
    <xf numFmtId="3" fontId="30" fillId="3" borderId="15" xfId="0" applyNumberFormat="1" applyFont="1" applyFill="1" applyBorder="1"/>
    <xf numFmtId="3" fontId="11" fillId="0" borderId="0" xfId="0" applyNumberFormat="1" applyFont="1" applyFill="1"/>
    <xf numFmtId="164" fontId="2" fillId="0" borderId="0" xfId="0" applyNumberFormat="1" applyFont="1" applyFill="1"/>
    <xf numFmtId="41" fontId="0" fillId="0" borderId="0" xfId="0" applyNumberFormat="1" applyFill="1" applyBorder="1"/>
    <xf numFmtId="165" fontId="31" fillId="0" borderId="0" xfId="0" quotePrefix="1" applyNumberFormat="1" applyFont="1" applyFill="1" applyBorder="1" applyAlignment="1" applyProtection="1">
      <alignment horizontal="right"/>
    </xf>
    <xf numFmtId="41" fontId="21" fillId="0" borderId="15" xfId="0" applyNumberFormat="1" applyFont="1" applyFill="1" applyBorder="1"/>
    <xf numFmtId="3" fontId="4" fillId="0" borderId="0" xfId="0" applyNumberFormat="1" applyFont="1" applyFill="1" applyBorder="1"/>
    <xf numFmtId="164" fontId="0" fillId="0" borderId="0" xfId="0" applyNumberFormat="1" applyFill="1" applyBorder="1"/>
    <xf numFmtId="3" fontId="0" fillId="0" borderId="0" xfId="0" applyNumberFormat="1" applyFill="1"/>
    <xf numFmtId="3" fontId="21" fillId="5" borderId="15" xfId="0" applyNumberFormat="1" applyFont="1" applyFill="1" applyBorder="1"/>
    <xf numFmtId="3" fontId="0" fillId="5" borderId="15" xfId="0" applyNumberFormat="1" applyFont="1" applyFill="1" applyBorder="1"/>
    <xf numFmtId="3" fontId="24" fillId="5" borderId="15" xfId="0" applyNumberFormat="1" applyFont="1" applyFill="1" applyBorder="1"/>
    <xf numFmtId="3" fontId="24" fillId="0" borderId="37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3" fontId="0" fillId="0" borderId="17" xfId="0" applyNumberFormat="1" applyFont="1" applyFill="1" applyBorder="1" applyAlignment="1">
      <alignment horizontal="center" vertical="center"/>
    </xf>
    <xf numFmtId="3" fontId="0" fillId="0" borderId="15" xfId="0" applyNumberFormat="1" applyFont="1" applyFill="1" applyBorder="1" applyAlignment="1">
      <alignment horizontal="center" vertical="center"/>
    </xf>
    <xf numFmtId="3" fontId="0" fillId="0" borderId="20" xfId="0" applyNumberFormat="1" applyFont="1" applyFill="1" applyBorder="1" applyAlignment="1">
      <alignment horizontal="center" vertical="center"/>
    </xf>
    <xf numFmtId="3" fontId="0" fillId="0" borderId="16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1350169</xdr:colOff>
      <xdr:row>0</xdr:row>
      <xdr:rowOff>73819</xdr:rowOff>
    </xdr:from>
    <xdr:to>
      <xdr:col>1</xdr:col>
      <xdr:colOff>2902744</xdr:colOff>
      <xdr:row>3</xdr:row>
      <xdr:rowOff>132398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8B44CA-6772-4582-8142-A354028F4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794" y="73819"/>
          <a:ext cx="1552575" cy="630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jolaine.dacosta/Desktop/MARJOLAINE/2018/PROGRAMAS/APS%20SERVICIOS/PROGRAMAS%202018%20APS%20SERVI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RESUMENTRANSF."/>
      <sheetName val="1-Vida sana"/>
      <sheetName val="2-Detección,intervención (dir)"/>
      <sheetName val="3-Fofar"/>
      <sheetName val="4-APOY.DESAR.BIOP.C.C.CONTIGO"/>
      <sheetName val="5-Ges Odontológico"/>
      <sheetName val="6-Odontolog.Integral"/>
      <sheetName val="7-Sembrando sonrisas"/>
      <sheetName val="8- Imágenes diagnósticas"/>
      <sheetName val="9-Salud Mental"/>
      <sheetName val="10- APOYO A LA GESTIÓN"/>
      <sheetName val="11-ACOMPAÑAMIENTOPSICO"/>
      <sheetName val="12-APOYOALASBUENASPRACTICAS"/>
      <sheetName val="13-MIGRANTES"/>
      <sheetName val="14-MIXTAS"/>
      <sheetName val="15-VACUNACIÓNANTIINFLUENCIA"/>
      <sheetName val="16-IRA"/>
      <sheetName val="17-SENAME"/>
      <sheetName val="18-RESOLUTIVIDAD"/>
      <sheetName val="19-AT.DOMIC.PAC.CONDEP.SEVERA"/>
      <sheetName val="20-CAPACITACIÓN-FORM. EN AT.PR"/>
    </sheetNames>
    <sheetDataSet>
      <sheetData sheetId="0"/>
      <sheetData sheetId="1"/>
      <sheetData sheetId="2">
        <row r="29">
          <cell r="B29">
            <v>6138054</v>
          </cell>
        </row>
        <row r="35">
          <cell r="N35">
            <v>6138054</v>
          </cell>
        </row>
      </sheetData>
      <sheetData sheetId="3">
        <row r="29">
          <cell r="B29">
            <v>6340680</v>
          </cell>
        </row>
        <row r="35">
          <cell r="N35">
            <v>6340680</v>
          </cell>
        </row>
      </sheetData>
      <sheetData sheetId="4">
        <row r="38">
          <cell r="B38">
            <v>8143925</v>
          </cell>
          <cell r="C38">
            <v>36294720</v>
          </cell>
        </row>
        <row r="47">
          <cell r="N47">
            <v>8830068</v>
          </cell>
        </row>
        <row r="48">
          <cell r="N48">
            <v>13925646</v>
          </cell>
        </row>
        <row r="49">
          <cell r="N49">
            <v>1460305</v>
          </cell>
        </row>
        <row r="50">
          <cell r="N50">
            <v>13093829</v>
          </cell>
        </row>
        <row r="51">
          <cell r="N51">
            <v>14785884</v>
          </cell>
        </row>
        <row r="52">
          <cell r="N52">
            <v>72671159</v>
          </cell>
        </row>
      </sheetData>
      <sheetData sheetId="5">
        <row r="40">
          <cell r="B40">
            <v>244852118</v>
          </cell>
          <cell r="C40">
            <v>12125067</v>
          </cell>
        </row>
        <row r="51">
          <cell r="N51">
            <v>10734108</v>
          </cell>
        </row>
        <row r="52">
          <cell r="N52">
            <v>10734200</v>
          </cell>
        </row>
        <row r="53">
          <cell r="N53">
            <v>10349863</v>
          </cell>
        </row>
        <row r="54">
          <cell r="N54">
            <v>22741101</v>
          </cell>
        </row>
        <row r="55">
          <cell r="N55">
            <v>6708991</v>
          </cell>
        </row>
        <row r="56">
          <cell r="N56">
            <v>11229284</v>
          </cell>
        </row>
        <row r="57">
          <cell r="N57">
            <v>13418167</v>
          </cell>
        </row>
        <row r="58">
          <cell r="N58">
            <v>13183295</v>
          </cell>
        </row>
        <row r="59">
          <cell r="N59">
            <v>15720768</v>
          </cell>
        </row>
        <row r="60">
          <cell r="N60">
            <v>13433993</v>
          </cell>
        </row>
      </sheetData>
      <sheetData sheetId="6">
        <row r="54">
          <cell r="B54">
            <v>47345000</v>
          </cell>
          <cell r="C54">
            <v>6632129</v>
          </cell>
          <cell r="D54">
            <v>228263906</v>
          </cell>
        </row>
        <row r="65">
          <cell r="B65">
            <v>3871778</v>
          </cell>
          <cell r="E65">
            <v>8785324</v>
          </cell>
        </row>
        <row r="66">
          <cell r="B66">
            <v>4772402</v>
          </cell>
          <cell r="E66">
            <v>13486993</v>
          </cell>
          <cell r="F66">
            <v>1663967</v>
          </cell>
        </row>
        <row r="67">
          <cell r="B67">
            <v>4950238</v>
          </cell>
          <cell r="E67">
            <v>13989564</v>
          </cell>
        </row>
        <row r="68">
          <cell r="B68">
            <v>782691</v>
          </cell>
          <cell r="E68">
            <v>2211916</v>
          </cell>
        </row>
        <row r="69">
          <cell r="B69">
            <v>2029688</v>
          </cell>
          <cell r="E69">
            <v>5735977</v>
          </cell>
        </row>
        <row r="70">
          <cell r="B70">
            <v>335141</v>
          </cell>
          <cell r="E70">
            <v>947121</v>
          </cell>
          <cell r="F70">
            <v>90810</v>
          </cell>
        </row>
        <row r="71">
          <cell r="B71">
            <v>2181595</v>
          </cell>
          <cell r="E71">
            <v>6165271</v>
          </cell>
          <cell r="F71">
            <v>729456</v>
          </cell>
        </row>
        <row r="72">
          <cell r="B72">
            <v>773051</v>
          </cell>
          <cell r="E72">
            <v>2184673</v>
          </cell>
        </row>
        <row r="73">
          <cell r="B73">
            <v>3653424</v>
          </cell>
          <cell r="C73">
            <v>95798365</v>
          </cell>
          <cell r="D73">
            <v>7412444</v>
          </cell>
          <cell r="E73">
            <v>10324719</v>
          </cell>
          <cell r="F73">
            <v>2310289</v>
          </cell>
        </row>
      </sheetData>
      <sheetData sheetId="7">
        <row r="37">
          <cell r="B37">
            <v>86812354</v>
          </cell>
          <cell r="C37">
            <v>40033868</v>
          </cell>
          <cell r="D37">
            <v>66073275</v>
          </cell>
        </row>
        <row r="48">
          <cell r="N48">
            <v>17672290</v>
          </cell>
        </row>
        <row r="49">
          <cell r="N49">
            <v>11031159</v>
          </cell>
        </row>
        <row r="50">
          <cell r="N50">
            <v>9683107</v>
          </cell>
        </row>
        <row r="51">
          <cell r="N51">
            <v>7746485</v>
          </cell>
        </row>
        <row r="52">
          <cell r="N52">
            <v>7746485</v>
          </cell>
        </row>
        <row r="53">
          <cell r="N53">
            <v>5276695</v>
          </cell>
        </row>
        <row r="54">
          <cell r="N54">
            <v>8424834</v>
          </cell>
        </row>
        <row r="55">
          <cell r="N55">
            <v>17660030</v>
          </cell>
        </row>
        <row r="57">
          <cell r="N57">
            <v>21529608</v>
          </cell>
        </row>
      </sheetData>
      <sheetData sheetId="8">
        <row r="32">
          <cell r="B32">
            <v>4891705</v>
          </cell>
          <cell r="C32">
            <v>72537500</v>
          </cell>
        </row>
        <row r="42">
          <cell r="N42">
            <v>2271713</v>
          </cell>
        </row>
        <row r="43">
          <cell r="N43">
            <v>681514</v>
          </cell>
        </row>
        <row r="44">
          <cell r="N44">
            <v>454343</v>
          </cell>
        </row>
        <row r="46">
          <cell r="N46">
            <v>72554125</v>
          </cell>
        </row>
      </sheetData>
      <sheetData sheetId="9">
        <row r="32">
          <cell r="B32">
            <v>56591788</v>
          </cell>
        </row>
        <row r="40">
          <cell r="N40">
            <v>6999300</v>
          </cell>
        </row>
        <row r="41">
          <cell r="N41">
            <v>13267100</v>
          </cell>
        </row>
        <row r="42">
          <cell r="N42">
            <v>10282300</v>
          </cell>
        </row>
        <row r="43">
          <cell r="N43">
            <v>6008800</v>
          </cell>
        </row>
        <row r="44">
          <cell r="N44">
            <v>2292500</v>
          </cell>
        </row>
        <row r="45">
          <cell r="N45">
            <v>764252</v>
          </cell>
        </row>
      </sheetData>
      <sheetData sheetId="10">
        <row r="32">
          <cell r="B32">
            <v>13885453</v>
          </cell>
          <cell r="C32">
            <v>123290716</v>
          </cell>
          <cell r="D32">
            <v>65143835</v>
          </cell>
        </row>
        <row r="40">
          <cell r="N40">
            <v>29686478</v>
          </cell>
        </row>
        <row r="41">
          <cell r="N41">
            <v>53598507</v>
          </cell>
        </row>
        <row r="42">
          <cell r="N42">
            <v>28213185</v>
          </cell>
        </row>
        <row r="43">
          <cell r="N43">
            <v>22126283</v>
          </cell>
        </row>
        <row r="44">
          <cell r="N44">
            <v>7999547</v>
          </cell>
        </row>
      </sheetData>
      <sheetData sheetId="11">
        <row r="141">
          <cell r="A141">
            <v>625802460</v>
          </cell>
          <cell r="B141">
            <v>462180168</v>
          </cell>
        </row>
        <row r="150">
          <cell r="N150">
            <v>116624834</v>
          </cell>
        </row>
        <row r="151">
          <cell r="N151">
            <v>112501705</v>
          </cell>
        </row>
        <row r="152">
          <cell r="N152">
            <v>100162374</v>
          </cell>
        </row>
        <row r="153">
          <cell r="N153">
            <v>86296286</v>
          </cell>
        </row>
        <row r="154">
          <cell r="N154">
            <v>61753137</v>
          </cell>
        </row>
        <row r="155">
          <cell r="N155">
            <v>283734102</v>
          </cell>
        </row>
      </sheetData>
      <sheetData sheetId="12">
        <row r="28">
          <cell r="B28">
            <v>11286000</v>
          </cell>
        </row>
        <row r="37">
          <cell r="N37">
            <v>7900199.9999999991</v>
          </cell>
        </row>
      </sheetData>
      <sheetData sheetId="13">
        <row r="31">
          <cell r="B31">
            <v>19658938</v>
          </cell>
        </row>
        <row r="38">
          <cell r="N38">
            <v>2274999.9008084768</v>
          </cell>
        </row>
        <row r="39">
          <cell r="N39">
            <v>3219999.8596058441</v>
          </cell>
        </row>
        <row r="40">
          <cell r="N40">
            <v>4409999.8077210477</v>
          </cell>
        </row>
        <row r="41">
          <cell r="N41">
            <v>3856256.4318646304</v>
          </cell>
        </row>
      </sheetData>
      <sheetData sheetId="14">
        <row r="28">
          <cell r="B28">
            <v>7182000</v>
          </cell>
        </row>
      </sheetData>
      <sheetData sheetId="15">
        <row r="30">
          <cell r="B30">
            <v>13344955</v>
          </cell>
        </row>
        <row r="35">
          <cell r="N35">
            <v>6672478</v>
          </cell>
        </row>
      </sheetData>
      <sheetData sheetId="16">
        <row r="32">
          <cell r="B32">
            <v>3200000</v>
          </cell>
          <cell r="C32">
            <v>1900000</v>
          </cell>
        </row>
      </sheetData>
      <sheetData sheetId="17">
        <row r="44">
          <cell r="N44">
            <v>5622554</v>
          </cell>
        </row>
        <row r="45">
          <cell r="N45">
            <v>5622554</v>
          </cell>
        </row>
        <row r="46">
          <cell r="N46">
            <v>5622554</v>
          </cell>
        </row>
        <row r="47">
          <cell r="N47">
            <v>5622554</v>
          </cell>
        </row>
        <row r="48">
          <cell r="N48">
            <v>5622554</v>
          </cell>
        </row>
        <row r="49">
          <cell r="N49">
            <v>7797727</v>
          </cell>
        </row>
      </sheetData>
      <sheetData sheetId="18">
        <row r="29">
          <cell r="C29">
            <v>22266564</v>
          </cell>
        </row>
        <row r="35">
          <cell r="N35">
            <v>15586594</v>
          </cell>
        </row>
      </sheetData>
      <sheetData sheetId="19">
        <row r="42">
          <cell r="F42">
            <v>2326158</v>
          </cell>
        </row>
        <row r="43">
          <cell r="F43">
            <v>1535265</v>
          </cell>
        </row>
        <row r="44">
          <cell r="F44">
            <v>1550772</v>
          </cell>
        </row>
        <row r="45">
          <cell r="F45">
            <v>1550772</v>
          </cell>
        </row>
        <row r="46">
          <cell r="B46">
            <v>23096238</v>
          </cell>
          <cell r="C46">
            <v>15136692</v>
          </cell>
          <cell r="E46">
            <v>6436514</v>
          </cell>
          <cell r="F46">
            <v>7655405</v>
          </cell>
        </row>
      </sheetData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../../Downloads/RESOLUCIONES/6-ODONTOL&#211;GICO%20INTEGRAL/R.2431%20Odontologico%20Integral%20Hospitalaria%2029-03-2018.pdf" TargetMode="External"/><Relationship Id="rId18" Type="http://schemas.openxmlformats.org/officeDocument/2006/relationships/hyperlink" Target="../../Downloads/RESOLUCIONES/8-IMAGENES%20DIAGNOSTICAS/REFERENTER.2605%20Imagenes%20Diagnosticas,%20Hospitalaria,%2009-04-2018.pdf" TargetMode="External"/><Relationship Id="rId26" Type="http://schemas.openxmlformats.org/officeDocument/2006/relationships/hyperlink" Target="../../Downloads/RESOLUCIONES/12-APOYO%20A%20LAS%20BUENAS%20PRACTICAS/APRUEBAPROGRAMA%20BP%20CON%20RESOLUCI&#211;N.pdf" TargetMode="External"/><Relationship Id="rId39" Type="http://schemas.openxmlformats.org/officeDocument/2006/relationships/hyperlink" Target="../../Downloads/RESOLUCIONES/3-FOFAR/DISTRIBUYE%20Exenta%20117%20(24-01-2018).pdf" TargetMode="External"/><Relationship Id="rId3" Type="http://schemas.openxmlformats.org/officeDocument/2006/relationships/hyperlink" Target="../../Downloads/RESOLUCIONES/1-VIDA%20SANA%20INTERVENCI&#211;N%20EN%20FACTORES%20DE%20RIESGO%20DE%20ENFERMEDADES%20CR&#211;NICAS/REFERENTER.2435%20Vida%20Sana,%20Capacitacion%20anual,%2029-03-2018.pdf" TargetMode="External"/><Relationship Id="rId21" Type="http://schemas.openxmlformats.org/officeDocument/2006/relationships/hyperlink" Target="../../Downloads/RESOLUCIONES/10-APOYO%20A%20LA%20GESTI&#211;N%20EN%20EL%20NIVEL%20PRIMARIO%20DE%20SALUD%20DEPENDIENTES%20DE%20LOS%20SERVICIOS%20DE%20SALUD/DISTRIBUCIONOrd.%20Distribuci&#243;n%20AG%20SS%20C73N732%20de%2016-02-2018.pdf" TargetMode="External"/><Relationship Id="rId34" Type="http://schemas.openxmlformats.org/officeDocument/2006/relationships/hyperlink" Target="../../Downloads/RESOLUCIONES/7-SEMBRANDO%20SONRISAS/R.2432%20Sembrando%20Sonrisas,%20Hospitalaria,%2029-03-2018.pdf" TargetMode="External"/><Relationship Id="rId42" Type="http://schemas.openxmlformats.org/officeDocument/2006/relationships/hyperlink" Target="../../Downloads/RESOLUCIONES/19-ATENCI&#211;N%20DOMICILIARIA/Resoluci&#243;n%20Exenta%20N%2077%20de%2019.01.18%20distribuye%20recursos%20Programa%20Atenci&#243;n%20Domiciliaria.pdf" TargetMode="External"/><Relationship Id="rId47" Type="http://schemas.openxmlformats.org/officeDocument/2006/relationships/hyperlink" Target="../../Downloads/RESOLUCIONES/19-ATENCI&#211;N%20DOMICILIARIA/4822%20Atenci&#243;n%20Domociliaria%20a%20Pacientes%20con%20Dependencia%20Severa%20Hospitalaria%2027-06-2018.pdf" TargetMode="External"/><Relationship Id="rId50" Type="http://schemas.openxmlformats.org/officeDocument/2006/relationships/comments" Target="../comments1.xml"/><Relationship Id="rId7" Type="http://schemas.openxmlformats.org/officeDocument/2006/relationships/hyperlink" Target="../../Downloads/RESOLUCIONES/4-CHILE%20CRECE%20CONTIGO%20(APOYO%20AL%20DESARROLLO%20PSICOSOCIAL%20EN%20LA%20RED%20ASISTENCIAL/REFERENTE%20Res.%20Exenta%201877.pdf" TargetMode="External"/><Relationship Id="rId12" Type="http://schemas.openxmlformats.org/officeDocument/2006/relationships/hyperlink" Target="../../Downloads/RESOLUCIONES/6-ODONTOL&#211;GICO%20INTEGRAL/Distribuci&#243;n%20MinisteriosResoluci&#243;n%20Exenta%20N%2081%20de%2019.01.18%20distribuye%20recursos%20Programa%20Odontol&#243;gico%20Integral.pdf" TargetMode="External"/><Relationship Id="rId17" Type="http://schemas.openxmlformats.org/officeDocument/2006/relationships/hyperlink" Target="../../Downloads/RESOLUCIONES/8-IMAGENES%20DIAGNOSTICAS/DISTRIBUYERes.%20Ex.%20115%20del%2024.01.2018%20-%20Im&#225;genes%20Diagn&#243;sticas.pdf" TargetMode="External"/><Relationship Id="rId25" Type="http://schemas.openxmlformats.org/officeDocument/2006/relationships/hyperlink" Target="../../Downloads/RESOLUCIONES/11-ACOMPA&#209;AMIENTO%20PSICOSOCIAL%20HOSPITALARIA/REFERENTE3384%20Acompa&#241;amiento%20Psicosocial%20Hospitalaria%2007-05-2018%20(003).pdf" TargetMode="External"/><Relationship Id="rId33" Type="http://schemas.openxmlformats.org/officeDocument/2006/relationships/hyperlink" Target="../../Downloads/RESOLUCIONES/15-CAMPA&#209;A%20DE%20VACUNACI&#211;N%20INFLUENCIA%202018/REFERENTE2685_campa__a_vacunacion_influenza_2018__hospitalaria__13_04_2018.pdf" TargetMode="External"/><Relationship Id="rId38" Type="http://schemas.openxmlformats.org/officeDocument/2006/relationships/hyperlink" Target="../../Downloads/RESOLUCIONES/17-%20SENAME/APROBATORIARes.%20Ex.%20N%201452%20%20Programa%20Salud%20SENAME%202018%20(15.12.17).pdf" TargetMode="External"/><Relationship Id="rId46" Type="http://schemas.openxmlformats.org/officeDocument/2006/relationships/hyperlink" Target="../../Downloads/RESOLUCIONES/18-RESOLUTIVIDAD%20EN%20ATENCI&#211;N%20PRIMARIA%20DE%20SALUD/REFERENTE4189_resolutividad__hospitalaria__04_06_2018.pdf" TargetMode="External"/><Relationship Id="rId2" Type="http://schemas.openxmlformats.org/officeDocument/2006/relationships/hyperlink" Target="../../Downloads/RESOLUCIONES/1-VIDA%20SANA%20INTERVENCI&#211;N%20EN%20FACTORES%20DE%20RIESGO%20DE%20ENFERMEDADES%20CR&#211;NICAS/DISTRIBUCI&#211;NTRANSFERENCIA%20EXENTA%2088%20(19-01-2018).pdf" TargetMode="External"/><Relationship Id="rId16" Type="http://schemas.openxmlformats.org/officeDocument/2006/relationships/hyperlink" Target="../../Downloads/RESOLUCIONES/8-IMAGENES%20DIAGNOSTICAS/APROBATORIAPrograma%20Imagenes%20Diagnosticas.pdf" TargetMode="External"/><Relationship Id="rId20" Type="http://schemas.openxmlformats.org/officeDocument/2006/relationships/hyperlink" Target="../../Downloads/RESOLUCIONES/9-SALUD%20%20MENTAL%20INTEGRAL/REFERENTER.2623%20Salud%20Mental,%20Hospitalaria,%2010-04-2018.pdf" TargetMode="External"/><Relationship Id="rId29" Type="http://schemas.openxmlformats.org/officeDocument/2006/relationships/hyperlink" Target="../../Downloads/RESOLUCIONES/13-MIGRANTES/APRUEBA%201262%20Resol.%20Personas%20Inmigrantes-Minsal-2018.pdf" TargetMode="External"/><Relationship Id="rId41" Type="http://schemas.openxmlformats.org/officeDocument/2006/relationships/hyperlink" Target="../../Downloads/RESOLUCIONES/17-%20SENAME/MINISTERIORes.%20Ex.%20N%20116%20Recursos%20APS%20SENAME%20(24.01.18).pdf" TargetMode="External"/><Relationship Id="rId1" Type="http://schemas.openxmlformats.org/officeDocument/2006/relationships/hyperlink" Target="../../Downloads/RESOLUCIONES/1-VIDA%20SANA%20INTERVENCI&#211;N%20EN%20FACTORES%20DE%20RIESGO%20DE%20ENFERMEDADES%20CR&#211;NICAS/APROBATORIA%20EXENTA%2026%20(19-01-2018).pdf" TargetMode="External"/><Relationship Id="rId6" Type="http://schemas.openxmlformats.org/officeDocument/2006/relationships/hyperlink" Target="../../Downloads/RESOLUCIONES/2-DETECCI&#211;N,%20INTERVENCI&#211;N%20Y%20REFERENCIA%20ASISTIDA%20PARA%20ALCOHOL,%20%20TABACO%20Y%20OTRAS%20DROGAS%20(DIR)/REFERENTER.2434%20DIR%20Capacitacion%20DIR%2029-03-2018.pdf" TargetMode="External"/><Relationship Id="rId11" Type="http://schemas.openxmlformats.org/officeDocument/2006/relationships/hyperlink" Target="../../Downloads/RESOLUCIONES/6-ODONTOL&#211;GICO%20INTEGRAL/AprobatoriaOdontologico%20Integral%20Res%20Ex%2030-08012018.pdf" TargetMode="External"/><Relationship Id="rId24" Type="http://schemas.openxmlformats.org/officeDocument/2006/relationships/hyperlink" Target="../../Downloads/RESOLUCIONES/11-ACOMPA&#209;AMIENTO%20PSICOSOCIAL%20HOSPITALARIA/MINISTERIORes.%20N&#176;%20126%2024-01-2018%20Distribuye%20Recursos%20Acompa&#241;amiento%20Psicosocial%20APS%202018.pdf" TargetMode="External"/><Relationship Id="rId32" Type="http://schemas.openxmlformats.org/officeDocument/2006/relationships/hyperlink" Target="../../Downloads/RESOLUCIONES/14-MIXTAS/REFERENTE2747_salas_mixtas__hospitalarias__19_04_2018.pdf" TargetMode="External"/><Relationship Id="rId37" Type="http://schemas.openxmlformats.org/officeDocument/2006/relationships/hyperlink" Target="../../Downloads/RESOLUCIONES/4-APOYO%20AL%20DESARROLLO%20PSICOSOCIAL%20EN%20LA%20RED%20ASISTENCIAL%20(CHILE%20CRECE%20CONTIGO)/APROBATORIA%20Exenta%201460%20(19-01-2018).pdf" TargetMode="External"/><Relationship Id="rId40" Type="http://schemas.openxmlformats.org/officeDocument/2006/relationships/hyperlink" Target="../../Downloads/RESOLUCIONES/18-RESOLUTIVIDAD%20EN%20ATENCI&#211;N%20PRIMARIA%20DE%20SALUD/Resoluci&#243;n%20Exenta%20N%2083%20de%2019.01.18%20distribuye%20recursos%20Programa%20Resolutividad%20en%20APS.pdf" TargetMode="External"/><Relationship Id="rId45" Type="http://schemas.openxmlformats.org/officeDocument/2006/relationships/hyperlink" Target="../../Downloads/RESOLUCIONES/17-%20SENAME/REFERENTE4345%20Sename%20Hospitalaria%2007-06-2018.pdf" TargetMode="External"/><Relationship Id="rId5" Type="http://schemas.openxmlformats.org/officeDocument/2006/relationships/hyperlink" Target="../../Downloads/RESOLUCIONES/2-DETECCI&#211;N,%20INTERVENCI&#211;N%20Y%20REFERENCIA%20ASISTIDA%20PARA%20ALCOHOL,%20%20TABACO%20Y%20OTRAS%20DROGAS%20(DIR)/DISTRIBUYE.pdf" TargetMode="External"/><Relationship Id="rId15" Type="http://schemas.openxmlformats.org/officeDocument/2006/relationships/hyperlink" Target="../../Downloads/RESOLUCIONES/7-SEMBRANDO%20SONRISAS/Distribuci&#243;n%20Resoluci&#243;n%20Exenta%20N%2084%20de%2019.01.18%20distribuye%20recursos%20Programa%20Sembrando%20Sonrisas.pdf" TargetMode="External"/><Relationship Id="rId23" Type="http://schemas.openxmlformats.org/officeDocument/2006/relationships/hyperlink" Target="../../Downloads/RESOLUCIONES/11-ACOMPA&#209;AMIENTO%20PSICOSOCIAL%20HOSPITALARIA/APROBATORIARes.%20N&#176;%201352%2029-11-2017%20Aprueba%20Programa%20Acompa&#241;amiento%20Psicosocial.pdf" TargetMode="External"/><Relationship Id="rId28" Type="http://schemas.openxmlformats.org/officeDocument/2006/relationships/hyperlink" Target="../../Downloads/RESOLUCIONES/12-APOYO%20A%20LAS%20BUENAS%20PRACTICAS/REFERENTE3327%20Apoyo%20Buenas%20Practicas%20Hospitalaria%2027-04-2018%20(003).pdf" TargetMode="External"/><Relationship Id="rId36" Type="http://schemas.openxmlformats.org/officeDocument/2006/relationships/hyperlink" Target="../../Downloads/RESOLUCIONES/3-FOFAR/APROBATORIA%20Exenta%2024%20(08-01-2018).pdf" TargetMode="External"/><Relationship Id="rId49" Type="http://schemas.openxmlformats.org/officeDocument/2006/relationships/vmlDrawing" Target="../drawings/vmlDrawing1.vml"/><Relationship Id="rId10" Type="http://schemas.openxmlformats.org/officeDocument/2006/relationships/hyperlink" Target="../../Downloads/RESOLUCIONES/5-GES%20ODONTOL&#211;GICO/R.2433%20Ges%20Odontologico,%20Hospitalaria,%2029-03-2018.pdf" TargetMode="External"/><Relationship Id="rId19" Type="http://schemas.openxmlformats.org/officeDocument/2006/relationships/hyperlink" Target="../../Downloads/RESOLUCIONES/9-SALUD%20%20MENTAL%20INTEGRAL/Ord.C73%20N&#176;275%20Informa%20Recursos%20Programa%20Salud%20Mental%20en%20APS.pdf" TargetMode="External"/><Relationship Id="rId31" Type="http://schemas.openxmlformats.org/officeDocument/2006/relationships/hyperlink" Target="../../Downloads/RESOLUCIONES/13-MIGRANTES/REFERENTE3382%20Migrantes%20Hospitalaria%2004-05-2018.pdf" TargetMode="External"/><Relationship Id="rId44" Type="http://schemas.openxmlformats.org/officeDocument/2006/relationships/hyperlink" Target="../../Downloads/RESOLUCIONES/16-%20IRA/REFERENTE4193%20Ira%20Hospitalaria%2004-06-2018.pdf" TargetMode="External"/><Relationship Id="rId4" Type="http://schemas.openxmlformats.org/officeDocument/2006/relationships/hyperlink" Target="../../Downloads/RESOLUCIONES/2-DETECCI&#211;N,%20INTERVENCI&#211;N%20Y%20REFERENCIA%20ASISTIDA%20PARA%20ALCOHOL,%20%20TABACO%20Y%20OTRAS%20DROGAS%20(DIR)/APRUEBA.pdf" TargetMode="External"/><Relationship Id="rId9" Type="http://schemas.openxmlformats.org/officeDocument/2006/relationships/hyperlink" Target="../../Downloads/RESOLUCIONES/5-GES%20ODONTOL&#211;GICO/Distribuye%20Resoluci&#243;n%20Exenta%20N%2079%20de%2019.01.18%20distribuye%20recursos%20Programa%20GES%20Odontol&#243;gico.pdf" TargetMode="External"/><Relationship Id="rId14" Type="http://schemas.openxmlformats.org/officeDocument/2006/relationships/hyperlink" Target="../../Downloads/RESOLUCIONES/7-SEMBRANDO%20SONRISAS/AprobatoriaResol.%20n%201265%20Sembrando%20Sonrisas%202018.pdf" TargetMode="External"/><Relationship Id="rId22" Type="http://schemas.openxmlformats.org/officeDocument/2006/relationships/hyperlink" Target="../../Downloads/RESOLUCIONES/3-FOFAR/DISTRIBUYE%20Exenta%20117%20(24-01-2018).pdf" TargetMode="External"/><Relationship Id="rId27" Type="http://schemas.openxmlformats.org/officeDocument/2006/relationships/hyperlink" Target="../../Downloads/RESOLUCIONES/12-APOYO%20A%20LAS%20BUENAS%20PRACTICAS/MINISTERIORes.%20Ex.%20N129%20Distribuye%20Recursos%20al%20Programa%20apoyo%20a%20buenas%20pr&#225;cticas%20de%20promoci&#243;n%20de%20la%20salud%20a&#241;o%202018.pdf" TargetMode="External"/><Relationship Id="rId30" Type="http://schemas.openxmlformats.org/officeDocument/2006/relationships/hyperlink" Target="../../Downloads/RESOLUCIONES/13-MIGRANTES/DISTRIBUYERes.%20Ex.%20124%20del%2024.01.2018%20-%20Migrantes.pdf" TargetMode="External"/><Relationship Id="rId35" Type="http://schemas.openxmlformats.org/officeDocument/2006/relationships/hyperlink" Target="../../Downloads/RESOLUCIONES/4-APOYO%20AL%20DESARROLLO%20PSICOSOCIAL%20EN%20LA%20RED%20ASISTENCIAL%20(CHILE%20CRECE%20CONTIGO)/APROBATORIA%20Exenta%201460%20(19-01-2018).pdf" TargetMode="External"/><Relationship Id="rId43" Type="http://schemas.openxmlformats.org/officeDocument/2006/relationships/hyperlink" Target="../../Downloads/RESOLUCIONES/10-APOYO%20A%20LA%20GESTI&#211;N%20EN%20EL%20NIVEL%20PRIMARIO%20DE%20SALUD%20DEPENDIENTES%20DE%20LOS%20SERVICIOS%20DE%20SALUD/REFERENTER.2622%20Mejoramiento%20y%20Cardiovascular,%20Hospitalaria,%2010-04-2018.pdf" TargetMode="External"/><Relationship Id="rId48" Type="http://schemas.openxmlformats.org/officeDocument/2006/relationships/drawing" Target="../drawings/drawing1.xml"/><Relationship Id="rId8" Type="http://schemas.openxmlformats.org/officeDocument/2006/relationships/hyperlink" Target="../../Downloads/RESOLUCIONES/5-GES%20ODONTOL&#211;GICO/AprobatoriaResol.%20n%201263%20Ges%20Odontologico%20201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5"/>
  <sheetViews>
    <sheetView showGridLines="0" topLeftCell="C10" workbookViewId="0">
      <selection activeCell="N16" sqref="N16"/>
    </sheetView>
  </sheetViews>
  <sheetFormatPr baseColWidth="10" defaultRowHeight="15"/>
  <cols>
    <col min="1" max="1" width="6.42578125" style="9" customWidth="1"/>
    <col min="2" max="2" width="65.7109375" customWidth="1"/>
    <col min="3" max="3" width="27.28515625" customWidth="1"/>
    <col min="4" max="4" width="21.85546875" customWidth="1"/>
    <col min="5" max="6" width="27.7109375" customWidth="1"/>
    <col min="7" max="7" width="12.5703125" customWidth="1"/>
    <col min="8" max="8" width="16.140625" customWidth="1"/>
    <col min="9" max="9" width="13.7109375" customWidth="1"/>
    <col min="10" max="10" width="15.85546875" customWidth="1"/>
    <col min="11" max="11" width="12.5703125" customWidth="1"/>
    <col min="12" max="12" width="16.28515625" customWidth="1"/>
    <col min="13" max="13" width="21.140625" style="2" customWidth="1"/>
  </cols>
  <sheetData>
    <row r="1" spans="1:15">
      <c r="A1" s="1" t="s">
        <v>0</v>
      </c>
      <c r="B1" s="1"/>
    </row>
    <row r="2" spans="1:15">
      <c r="A2" s="3"/>
      <c r="B2" s="1"/>
    </row>
    <row r="3" spans="1:15">
      <c r="A3" s="3"/>
      <c r="B3" s="1"/>
    </row>
    <row r="4" spans="1:15">
      <c r="A4" s="3"/>
      <c r="B4" s="1"/>
    </row>
    <row r="5" spans="1:15" ht="6" customHeight="1">
      <c r="A5" s="4"/>
      <c r="B5" s="4" t="s">
        <v>1</v>
      </c>
    </row>
    <row r="6" spans="1:15" ht="6" customHeight="1">
      <c r="A6" s="5"/>
      <c r="B6" s="5" t="s">
        <v>2</v>
      </c>
    </row>
    <row r="7" spans="1:15" ht="6" customHeight="1">
      <c r="A7" s="5"/>
      <c r="B7" s="5" t="s">
        <v>3</v>
      </c>
    </row>
    <row r="8" spans="1:15" ht="6" customHeight="1">
      <c r="A8" s="5"/>
      <c r="B8" s="5" t="s">
        <v>4</v>
      </c>
    </row>
    <row r="9" spans="1:15" ht="6" customHeight="1">
      <c r="A9" s="5"/>
      <c r="B9" s="5" t="s">
        <v>5</v>
      </c>
    </row>
    <row r="11" spans="1:15" s="6" customFormat="1" ht="6" customHeight="1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</row>
    <row r="12" spans="1:15" ht="7.5" customHeight="1" thickBot="1"/>
    <row r="13" spans="1:15" s="13" customFormat="1" ht="22.5" customHeight="1" thickTop="1" thickBot="1">
      <c r="A13" s="10"/>
      <c r="B13" s="11" t="s">
        <v>6</v>
      </c>
      <c r="C13" s="181" t="s">
        <v>7</v>
      </c>
      <c r="D13" s="182"/>
      <c r="E13" s="182"/>
      <c r="F13" s="182"/>
      <c r="G13" s="182"/>
      <c r="H13" s="182"/>
      <c r="I13" s="182"/>
      <c r="J13" s="182"/>
      <c r="K13" s="182"/>
      <c r="L13" s="183"/>
      <c r="M13" s="12"/>
      <c r="N13" s="12"/>
      <c r="O13" s="12"/>
    </row>
    <row r="14" spans="1:15" s="19" customFormat="1" ht="36.75" customHeight="1" thickTop="1" thickBot="1">
      <c r="A14" s="14" t="s">
        <v>8</v>
      </c>
      <c r="B14" s="15" t="s">
        <v>6</v>
      </c>
      <c r="C14" s="16" t="s">
        <v>9</v>
      </c>
      <c r="D14" s="17" t="s">
        <v>10</v>
      </c>
      <c r="E14" s="17" t="s">
        <v>11</v>
      </c>
      <c r="F14" s="17" t="s">
        <v>12</v>
      </c>
      <c r="G14" s="184" t="s">
        <v>13</v>
      </c>
      <c r="H14" s="185"/>
      <c r="I14" s="186"/>
      <c r="J14" s="16" t="s">
        <v>14</v>
      </c>
      <c r="K14" s="16" t="s">
        <v>15</v>
      </c>
      <c r="L14" s="16" t="s">
        <v>16</v>
      </c>
      <c r="M14" s="18"/>
    </row>
    <row r="15" spans="1:15" s="19" customFormat="1" ht="32.25" customHeight="1" thickTop="1" thickBot="1">
      <c r="A15" s="20"/>
      <c r="B15" s="21"/>
      <c r="C15" s="22"/>
      <c r="D15" s="23" t="s">
        <v>17</v>
      </c>
      <c r="E15" s="23" t="s">
        <v>18</v>
      </c>
      <c r="F15" s="24" t="s">
        <v>19</v>
      </c>
      <c r="G15" s="25" t="s">
        <v>20</v>
      </c>
      <c r="H15" s="25" t="s">
        <v>21</v>
      </c>
      <c r="I15" s="26" t="s">
        <v>22</v>
      </c>
      <c r="J15" s="22"/>
      <c r="K15" s="22"/>
      <c r="L15" s="22"/>
      <c r="M15" s="27"/>
    </row>
    <row r="16" spans="1:15" s="39" customFormat="1" ht="30" customHeight="1" thickTop="1">
      <c r="A16" s="28">
        <v>1</v>
      </c>
      <c r="B16" s="29" t="s">
        <v>23</v>
      </c>
      <c r="C16" s="30" t="s">
        <v>24</v>
      </c>
      <c r="D16" s="31" t="s">
        <v>25</v>
      </c>
      <c r="E16" s="31" t="s">
        <v>26</v>
      </c>
      <c r="F16" s="32" t="s">
        <v>27</v>
      </c>
      <c r="G16" s="33"/>
      <c r="H16" s="34"/>
      <c r="I16" s="35"/>
      <c r="J16" s="36">
        <f>'[1]1-Vida sana'!B29</f>
        <v>6138054</v>
      </c>
      <c r="K16" s="36"/>
      <c r="L16" s="37">
        <f t="shared" ref="L16:L22" si="0">SUM(G16:J16)</f>
        <v>6138054</v>
      </c>
      <c r="M16" s="38"/>
    </row>
    <row r="17" spans="1:13" s="39" customFormat="1" ht="30" customHeight="1">
      <c r="A17" s="40">
        <v>2</v>
      </c>
      <c r="B17" s="41" t="s">
        <v>28</v>
      </c>
      <c r="C17" s="42" t="s">
        <v>24</v>
      </c>
      <c r="D17" s="43" t="s">
        <v>29</v>
      </c>
      <c r="E17" s="43" t="s">
        <v>30</v>
      </c>
      <c r="F17" s="44" t="s">
        <v>31</v>
      </c>
      <c r="G17" s="45"/>
      <c r="H17" s="46"/>
      <c r="I17" s="47"/>
      <c r="J17" s="48">
        <f>'[1]2-Detección,intervención (dir)'!B29</f>
        <v>6340680</v>
      </c>
      <c r="K17" s="49"/>
      <c r="L17" s="50">
        <f t="shared" si="0"/>
        <v>6340680</v>
      </c>
      <c r="M17" s="38"/>
    </row>
    <row r="18" spans="1:13" s="39" customFormat="1" ht="30" customHeight="1">
      <c r="A18" s="51">
        <v>3</v>
      </c>
      <c r="B18" s="52" t="s">
        <v>32</v>
      </c>
      <c r="C18" s="53" t="s">
        <v>33</v>
      </c>
      <c r="D18" s="54" t="s">
        <v>34</v>
      </c>
      <c r="E18" s="55" t="s">
        <v>35</v>
      </c>
      <c r="F18" s="56" t="s">
        <v>36</v>
      </c>
      <c r="G18" s="57">
        <f>'[1]3-Fofar'!B38</f>
        <v>8143925</v>
      </c>
      <c r="H18" s="58">
        <f>'[1]3-Fofar'!C38</f>
        <v>36294720</v>
      </c>
      <c r="I18" s="59"/>
      <c r="J18" s="48">
        <v>384389046</v>
      </c>
      <c r="K18" s="48"/>
      <c r="L18" s="60">
        <f t="shared" si="0"/>
        <v>428827691</v>
      </c>
      <c r="M18" s="38"/>
    </row>
    <row r="19" spans="1:13" s="39" customFormat="1" ht="30" customHeight="1">
      <c r="A19" s="51">
        <v>4</v>
      </c>
      <c r="B19" s="52" t="s">
        <v>37</v>
      </c>
      <c r="C19" s="53" t="s">
        <v>38</v>
      </c>
      <c r="D19" s="54" t="s">
        <v>39</v>
      </c>
      <c r="E19" s="61" t="s">
        <v>40</v>
      </c>
      <c r="F19" s="62" t="s">
        <v>41</v>
      </c>
      <c r="G19" s="63"/>
      <c r="H19" s="64">
        <f>'[1]4-APOY.DESAR.BIOP.C.C.CONTIGO'!B40</f>
        <v>244852118</v>
      </c>
      <c r="I19" s="65"/>
      <c r="J19" s="66">
        <f>'[1]4-APOY.DESAR.BIOP.C.C.CONTIGO'!C40</f>
        <v>12125067</v>
      </c>
      <c r="K19" s="67"/>
      <c r="L19" s="68">
        <f t="shared" si="0"/>
        <v>256977185</v>
      </c>
      <c r="M19" s="38"/>
    </row>
    <row r="20" spans="1:13" s="39" customFormat="1" ht="30" customHeight="1">
      <c r="A20" s="40">
        <v>5</v>
      </c>
      <c r="B20" s="69" t="s">
        <v>42</v>
      </c>
      <c r="C20" s="53" t="s">
        <v>43</v>
      </c>
      <c r="D20" s="43" t="s">
        <v>44</v>
      </c>
      <c r="E20" s="43" t="s">
        <v>45</v>
      </c>
      <c r="F20" s="70" t="s">
        <v>46</v>
      </c>
      <c r="G20" s="187">
        <f>'[1]5-Ges Odontológico'!B54</f>
        <v>47345000</v>
      </c>
      <c r="H20" s="188"/>
      <c r="I20" s="59">
        <f>'[1]5-Ges Odontológico'!C54</f>
        <v>6632129</v>
      </c>
      <c r="J20" s="48">
        <f>'[1]5-Ges Odontológico'!D54</f>
        <v>228263906</v>
      </c>
      <c r="K20" s="48"/>
      <c r="L20" s="60">
        <f t="shared" si="0"/>
        <v>282241035</v>
      </c>
      <c r="M20" s="38"/>
    </row>
    <row r="21" spans="1:13" s="72" customFormat="1" ht="30" customHeight="1">
      <c r="A21" s="51">
        <v>6</v>
      </c>
      <c r="B21" s="69" t="s">
        <v>47</v>
      </c>
      <c r="C21" s="53" t="s">
        <v>43</v>
      </c>
      <c r="D21" s="43" t="s">
        <v>48</v>
      </c>
      <c r="E21" s="43" t="s">
        <v>49</v>
      </c>
      <c r="F21" s="44" t="s">
        <v>50</v>
      </c>
      <c r="G21" s="71"/>
      <c r="H21" s="58"/>
      <c r="I21" s="59">
        <f>SUM('[1]6-Odontolog.Integral'!B37:C37)</f>
        <v>126846222</v>
      </c>
      <c r="J21" s="48">
        <f>'[1]6-Odontolog.Integral'!D37</f>
        <v>66073275</v>
      </c>
      <c r="K21" s="48"/>
      <c r="L21" s="60">
        <f t="shared" si="0"/>
        <v>192919497</v>
      </c>
      <c r="M21" s="38"/>
    </row>
    <row r="22" spans="1:13" s="39" customFormat="1" ht="30" customHeight="1">
      <c r="A22" s="40">
        <v>7</v>
      </c>
      <c r="B22" s="69" t="s">
        <v>51</v>
      </c>
      <c r="C22" s="53" t="s">
        <v>43</v>
      </c>
      <c r="D22" s="43" t="s">
        <v>52</v>
      </c>
      <c r="E22" s="43" t="s">
        <v>53</v>
      </c>
      <c r="F22" s="70" t="s">
        <v>54</v>
      </c>
      <c r="G22" s="73"/>
      <c r="H22" s="73"/>
      <c r="I22" s="74"/>
      <c r="J22" s="48">
        <f>SUM('[1]7-Sembrando sonrisas'!B32:C32)</f>
        <v>77429205</v>
      </c>
      <c r="K22" s="75"/>
      <c r="L22" s="76">
        <f t="shared" si="0"/>
        <v>77429205</v>
      </c>
      <c r="M22" s="38"/>
    </row>
    <row r="23" spans="1:13" s="72" customFormat="1" ht="30" customHeight="1">
      <c r="A23" s="51">
        <v>8</v>
      </c>
      <c r="B23" s="69" t="s">
        <v>55</v>
      </c>
      <c r="C23" s="77" t="s">
        <v>56</v>
      </c>
      <c r="D23" s="43" t="s">
        <v>57</v>
      </c>
      <c r="E23" s="43" t="s">
        <v>58</v>
      </c>
      <c r="F23" s="78" t="s">
        <v>59</v>
      </c>
      <c r="G23" s="79"/>
      <c r="H23" s="79"/>
      <c r="I23" s="80"/>
      <c r="J23" s="48">
        <f>'[1]8- Imágenes diagnósticas'!B32</f>
        <v>56591788</v>
      </c>
      <c r="K23" s="81"/>
      <c r="L23" s="60">
        <f>SUM(G23:K23)</f>
        <v>56591788</v>
      </c>
      <c r="M23" s="82"/>
    </row>
    <row r="24" spans="1:13" s="72" customFormat="1" ht="30" customHeight="1">
      <c r="A24" s="51">
        <v>9</v>
      </c>
      <c r="B24" s="69" t="s">
        <v>60</v>
      </c>
      <c r="C24" s="53" t="s">
        <v>61</v>
      </c>
      <c r="D24" s="43" t="s">
        <v>62</v>
      </c>
      <c r="E24" s="43" t="s">
        <v>63</v>
      </c>
      <c r="F24" s="44" t="s">
        <v>64</v>
      </c>
      <c r="G24" s="189">
        <f>'[1]9-Salud Mental'!B32</f>
        <v>13885453</v>
      </c>
      <c r="H24" s="187"/>
      <c r="I24" s="59">
        <f>'[1]9-Salud Mental'!C32</f>
        <v>123290716</v>
      </c>
      <c r="J24" s="48">
        <f>'[1]9-Salud Mental'!D32</f>
        <v>65143835</v>
      </c>
      <c r="K24" s="48"/>
      <c r="L24" s="60">
        <f>SUM(G24:K24)</f>
        <v>202320004</v>
      </c>
      <c r="M24" s="38"/>
    </row>
    <row r="25" spans="1:13" s="39" customFormat="1" ht="46.5" customHeight="1">
      <c r="A25" s="51">
        <v>10</v>
      </c>
      <c r="B25" s="83" t="s">
        <v>65</v>
      </c>
      <c r="C25" s="42" t="s">
        <v>66</v>
      </c>
      <c r="D25" s="43" t="s">
        <v>62</v>
      </c>
      <c r="E25" s="55" t="s">
        <v>67</v>
      </c>
      <c r="F25" s="84" t="s">
        <v>68</v>
      </c>
      <c r="G25" s="187">
        <f>'[1]10- APOYO A LA GESTIÓN'!A141</f>
        <v>625802460</v>
      </c>
      <c r="H25" s="188"/>
      <c r="I25" s="190"/>
      <c r="J25" s="48">
        <f>'[1]10- APOYO A LA GESTIÓN'!B141</f>
        <v>462180168</v>
      </c>
      <c r="K25" s="48"/>
      <c r="L25" s="60">
        <f>SUM(G25:J25)</f>
        <v>1087982628</v>
      </c>
      <c r="M25" s="85"/>
    </row>
    <row r="26" spans="1:13" s="39" customFormat="1" ht="47.25" customHeight="1">
      <c r="A26" s="51">
        <v>11</v>
      </c>
      <c r="B26" s="52" t="s">
        <v>69</v>
      </c>
      <c r="C26" s="86" t="s">
        <v>70</v>
      </c>
      <c r="D26" s="55" t="s">
        <v>71</v>
      </c>
      <c r="E26" s="55" t="s">
        <v>72</v>
      </c>
      <c r="F26" s="70" t="s">
        <v>73</v>
      </c>
      <c r="G26" s="87"/>
      <c r="H26" s="87"/>
      <c r="I26" s="88"/>
      <c r="J26" s="89">
        <f>'[1]11-ACOMPAÑAMIENTOPSICO'!B28</f>
        <v>11286000</v>
      </c>
      <c r="K26" s="48"/>
      <c r="L26" s="60">
        <f>SUM(G26:K26)</f>
        <v>11286000</v>
      </c>
      <c r="M26" s="38"/>
    </row>
    <row r="27" spans="1:13" s="39" customFormat="1" ht="55.5" customHeight="1">
      <c r="A27" s="51">
        <v>12</v>
      </c>
      <c r="B27" s="83" t="s">
        <v>74</v>
      </c>
      <c r="C27" s="42" t="s">
        <v>75</v>
      </c>
      <c r="D27" s="55" t="s">
        <v>76</v>
      </c>
      <c r="E27" s="55" t="s">
        <v>77</v>
      </c>
      <c r="F27" s="70" t="s">
        <v>78</v>
      </c>
      <c r="G27" s="87"/>
      <c r="H27" s="87"/>
      <c r="I27" s="88"/>
      <c r="J27" s="90">
        <f>'[1]12-APOYOALASBUENASPRACTICAS'!B31</f>
        <v>19658938</v>
      </c>
      <c r="K27" s="48"/>
      <c r="L27" s="60">
        <f>SUM(G27:K27)</f>
        <v>19658938</v>
      </c>
      <c r="M27" s="38"/>
    </row>
    <row r="28" spans="1:13" s="39" customFormat="1" ht="47.25" customHeight="1">
      <c r="A28" s="51">
        <v>13</v>
      </c>
      <c r="B28" s="69" t="s">
        <v>79</v>
      </c>
      <c r="C28" s="91" t="s">
        <v>80</v>
      </c>
      <c r="D28" s="55" t="s">
        <v>81</v>
      </c>
      <c r="E28" s="55" t="s">
        <v>82</v>
      </c>
      <c r="F28" s="70" t="s">
        <v>83</v>
      </c>
      <c r="G28" s="92"/>
      <c r="H28" s="92"/>
      <c r="I28" s="92"/>
      <c r="J28" s="48">
        <f>'[1]13-MIGRANTES'!B28</f>
        <v>7182000</v>
      </c>
      <c r="K28" s="48"/>
      <c r="L28" s="60">
        <f>SUM(G28:K28)</f>
        <v>7182000</v>
      </c>
      <c r="M28" s="38"/>
    </row>
    <row r="29" spans="1:13" s="39" customFormat="1" ht="47.25" customHeight="1">
      <c r="A29" s="51">
        <v>14</v>
      </c>
      <c r="B29" s="69" t="s">
        <v>84</v>
      </c>
      <c r="C29" s="91" t="s">
        <v>85</v>
      </c>
      <c r="D29" s="55"/>
      <c r="E29" s="55" t="s">
        <v>86</v>
      </c>
      <c r="F29" s="70" t="s">
        <v>87</v>
      </c>
      <c r="G29" s="92"/>
      <c r="H29" s="93">
        <f>'[1]14-MIXTAS'!B30</f>
        <v>13344955</v>
      </c>
      <c r="I29" s="94"/>
      <c r="J29" s="49"/>
      <c r="K29" s="49"/>
      <c r="L29" s="50">
        <f>SUM(G29:K29)</f>
        <v>13344955</v>
      </c>
      <c r="M29" s="38"/>
    </row>
    <row r="30" spans="1:13" s="39" customFormat="1" ht="47.25" customHeight="1">
      <c r="A30" s="51">
        <v>15</v>
      </c>
      <c r="B30" s="83" t="s">
        <v>88</v>
      </c>
      <c r="C30" s="91" t="s">
        <v>89</v>
      </c>
      <c r="D30" s="55"/>
      <c r="E30" s="95" t="s">
        <v>90</v>
      </c>
      <c r="F30" s="70" t="s">
        <v>91</v>
      </c>
      <c r="G30" s="87"/>
      <c r="H30" s="96">
        <f>'[1]15-VACUNACIÓNANTIINFLUENCIA'!B32</f>
        <v>3200000</v>
      </c>
      <c r="I30" s="88"/>
      <c r="J30" s="48">
        <f>'[1]15-VACUNACIÓNANTIINFLUENCIA'!C32</f>
        <v>1900000</v>
      </c>
      <c r="K30" s="48"/>
      <c r="L30" s="60">
        <f>SUM(H30:J30)</f>
        <v>5100000</v>
      </c>
      <c r="M30" s="38"/>
    </row>
    <row r="31" spans="1:13" s="39" customFormat="1" ht="47.25" customHeight="1">
      <c r="A31" s="51">
        <v>16</v>
      </c>
      <c r="B31" s="97" t="s">
        <v>92</v>
      </c>
      <c r="C31" s="98" t="s">
        <v>85</v>
      </c>
      <c r="D31" s="55"/>
      <c r="E31" s="95" t="s">
        <v>93</v>
      </c>
      <c r="F31" s="70" t="s">
        <v>94</v>
      </c>
      <c r="G31" s="87"/>
      <c r="H31" s="96">
        <v>63756755</v>
      </c>
      <c r="I31" s="88"/>
      <c r="J31" s="48">
        <v>4032120</v>
      </c>
      <c r="K31" s="48"/>
      <c r="L31" s="60">
        <f>SUM(H31:K31)</f>
        <v>67788875</v>
      </c>
      <c r="M31" s="38"/>
    </row>
    <row r="32" spans="1:13" s="39" customFormat="1" ht="47.25" customHeight="1">
      <c r="A32" s="51">
        <v>17</v>
      </c>
      <c r="B32" s="83" t="s">
        <v>95</v>
      </c>
      <c r="C32" s="53" t="s">
        <v>61</v>
      </c>
      <c r="D32" s="55" t="s">
        <v>96</v>
      </c>
      <c r="E32" s="95" t="s">
        <v>97</v>
      </c>
      <c r="F32" s="70" t="s">
        <v>98</v>
      </c>
      <c r="G32" s="87"/>
      <c r="H32" s="96"/>
      <c r="I32" s="87"/>
      <c r="J32" s="48">
        <f>'[1]17-SENAME'!C29</f>
        <v>22266564</v>
      </c>
      <c r="K32" s="48"/>
      <c r="L32" s="60">
        <f>SUM(G32:K32)</f>
        <v>22266564</v>
      </c>
      <c r="M32" s="38"/>
    </row>
    <row r="33" spans="1:13" s="39" customFormat="1" ht="47.25" customHeight="1" thickBot="1">
      <c r="A33" s="99">
        <v>18</v>
      </c>
      <c r="B33" s="100" t="s">
        <v>99</v>
      </c>
      <c r="C33" s="101" t="s">
        <v>75</v>
      </c>
      <c r="D33" s="102"/>
      <c r="E33" s="102" t="s">
        <v>100</v>
      </c>
      <c r="F33" s="103" t="s">
        <v>101</v>
      </c>
      <c r="G33" s="104"/>
      <c r="H33" s="104"/>
      <c r="I33" s="104"/>
      <c r="J33" s="105">
        <v>120913832</v>
      </c>
      <c r="K33" s="105"/>
      <c r="L33" s="106">
        <f>SUM(G33:K33)</f>
        <v>120913832</v>
      </c>
      <c r="M33" s="107"/>
    </row>
    <row r="34" spans="1:13" s="39" customFormat="1" ht="47.25" customHeight="1" thickTop="1">
      <c r="A34" s="108">
        <v>19</v>
      </c>
      <c r="B34" s="109" t="s">
        <v>102</v>
      </c>
      <c r="C34" s="110" t="s">
        <v>103</v>
      </c>
      <c r="D34" s="111"/>
      <c r="E34" s="111" t="s">
        <v>104</v>
      </c>
      <c r="F34" s="112" t="s">
        <v>105</v>
      </c>
      <c r="G34" s="113"/>
      <c r="H34" s="114">
        <v>3734279</v>
      </c>
      <c r="I34" s="115"/>
      <c r="J34" s="36">
        <v>19834980</v>
      </c>
      <c r="K34" s="36"/>
      <c r="L34" s="37">
        <f>SUM(H34:J34)</f>
        <v>23569259</v>
      </c>
      <c r="M34" s="116"/>
    </row>
    <row r="35" spans="1:13" s="39" customFormat="1" ht="47.25" customHeight="1">
      <c r="A35" s="117">
        <v>20</v>
      </c>
      <c r="B35" s="69" t="s">
        <v>106</v>
      </c>
      <c r="C35" s="91" t="s">
        <v>107</v>
      </c>
      <c r="D35" s="95" t="s">
        <v>108</v>
      </c>
      <c r="E35" s="55" t="s">
        <v>109</v>
      </c>
      <c r="F35" s="70" t="s">
        <v>110</v>
      </c>
      <c r="G35" s="118"/>
      <c r="H35" s="87"/>
      <c r="I35" s="88"/>
      <c r="J35" s="48">
        <v>34698270</v>
      </c>
      <c r="K35" s="48"/>
      <c r="L35" s="60">
        <f>SUM(H35:K35)</f>
        <v>34698270</v>
      </c>
      <c r="M35" s="116"/>
    </row>
    <row r="36" spans="1:13" s="13" customFormat="1" ht="21" customHeight="1" thickBot="1">
      <c r="A36" s="119"/>
      <c r="B36" s="120"/>
      <c r="C36" s="2"/>
      <c r="D36" s="121"/>
      <c r="E36" s="121"/>
      <c r="F36" s="121"/>
      <c r="G36" s="2"/>
      <c r="H36" s="2"/>
      <c r="I36" s="2"/>
      <c r="J36" s="122"/>
      <c r="K36" s="2"/>
      <c r="L36" s="122"/>
      <c r="M36" s="2"/>
    </row>
    <row r="37" spans="1:13" ht="21.75" customHeight="1" thickTop="1" thickBot="1">
      <c r="A37" s="123"/>
      <c r="B37" s="124"/>
      <c r="G37" s="125"/>
      <c r="H37" s="126">
        <f>SUM(G18+H18+H19+G20+I20+I21+G24+I24+G25+H29+H30+H31+H34)</f>
        <v>1317128732</v>
      </c>
      <c r="I37" s="127"/>
      <c r="J37" s="128">
        <f>SUM(J16:J36)</f>
        <v>1606447728</v>
      </c>
      <c r="K37" s="127">
        <v>0</v>
      </c>
      <c r="L37" s="128">
        <f>SUM(L16:L36)</f>
        <v>2923576460</v>
      </c>
    </row>
    <row r="38" spans="1:13" ht="24.75" customHeight="1" thickTop="1">
      <c r="C38" s="2"/>
      <c r="D38" s="2"/>
      <c r="E38" s="2"/>
      <c r="F38" s="129"/>
      <c r="G38" s="130"/>
      <c r="H38" s="130"/>
      <c r="I38" s="130"/>
      <c r="J38" s="130"/>
      <c r="K38" s="130"/>
      <c r="L38" s="130"/>
      <c r="M38" s="122"/>
    </row>
    <row r="39" spans="1:13" ht="15.75">
      <c r="F39" s="2"/>
      <c r="G39" s="131"/>
      <c r="H39" s="122"/>
      <c r="I39" s="2"/>
      <c r="M39" s="122"/>
    </row>
    <row r="40" spans="1:13" ht="15.75">
      <c r="F40" s="2"/>
      <c r="G40" s="131"/>
      <c r="H40" s="122"/>
      <c r="I40" s="2"/>
    </row>
    <row r="41" spans="1:13" ht="15.75">
      <c r="F41" s="2"/>
      <c r="G41" s="132"/>
      <c r="H41" s="122"/>
      <c r="I41" s="2"/>
    </row>
    <row r="42" spans="1:13">
      <c r="F42" s="2"/>
      <c r="G42" s="133"/>
      <c r="H42" s="122"/>
      <c r="I42" s="2"/>
    </row>
    <row r="43" spans="1:13">
      <c r="F43" s="2"/>
      <c r="G43" s="2"/>
      <c r="H43" s="122"/>
      <c r="I43" s="2"/>
    </row>
    <row r="44" spans="1:13">
      <c r="F44" s="2"/>
      <c r="G44" s="130"/>
      <c r="H44" s="122"/>
      <c r="I44" s="2"/>
    </row>
    <row r="45" spans="1:13">
      <c r="F45" s="2"/>
      <c r="G45" s="2"/>
      <c r="H45" s="2"/>
      <c r="I45" s="2"/>
    </row>
  </sheetData>
  <mergeCells count="5">
    <mergeCell ref="C13:L13"/>
    <mergeCell ref="G14:I14"/>
    <mergeCell ref="G20:H20"/>
    <mergeCell ref="G24:H24"/>
    <mergeCell ref="G25:I25"/>
  </mergeCells>
  <hyperlinks>
    <hyperlink ref="D16" r:id="rId1" display="EXENTA 26 (19-01-2018)"/>
    <hyperlink ref="E16" r:id="rId2" display="EXENTA 88 (19-01-2018)"/>
    <hyperlink ref="F16" r:id="rId3"/>
    <hyperlink ref="D17" r:id="rId4" display="EXENTA 1350 (29-01-2017)"/>
    <hyperlink ref="E17" r:id="rId5" display="EXENTA 120 (24-01-2018)"/>
    <hyperlink ref="F17" r:id="rId6"/>
    <hyperlink ref="F19" r:id="rId7" display="Res. Exenta 1877 (08-03-2018)"/>
    <hyperlink ref="D20" r:id="rId8" display="Exenta 1263 (13-11-2017)"/>
    <hyperlink ref="E20" r:id="rId9" display="Exenta 79 (19-01-2018)"/>
    <hyperlink ref="F20" r:id="rId10" display="informal Int. 219"/>
    <hyperlink ref="D21" r:id="rId11" display="Exenta 30 (08-01-2018)"/>
    <hyperlink ref="E21" r:id="rId12" display="Exenta 81 (19-01-2018)"/>
    <hyperlink ref="F21" r:id="rId13" display="Res. Exenta "/>
    <hyperlink ref="D22" r:id="rId14" display="Exenta 1265 (13-11-2017)"/>
    <hyperlink ref="E22" r:id="rId15" display="Exenta 84 (19-01-2018)"/>
    <hyperlink ref="D23" r:id="rId16" display="Exenta 1265 (13-11-2017)"/>
    <hyperlink ref="E23" r:id="rId17" display="Exenta 84 (19-01-2018)"/>
    <hyperlink ref="F23" r:id="rId18" display="Exenta 2432 (29-03-2018)"/>
    <hyperlink ref="E24" r:id="rId19"/>
    <hyperlink ref="F24" r:id="rId20"/>
    <hyperlink ref="E25" r:id="rId21"/>
    <hyperlink ref="E18" r:id="rId22" display="EXENTA 117 (24-01-2018)"/>
    <hyperlink ref="D26" r:id="rId23" display="RES.Ex. 1352 (29-11-2017)  "/>
    <hyperlink ref="E26" r:id="rId24" display="Exenta N°126 (24-01-2018)"/>
    <hyperlink ref="F26" r:id="rId25"/>
    <hyperlink ref="D27" r:id="rId26" display="RES.Ex. 1461 (19-12-2017)  "/>
    <hyperlink ref="E27" r:id="rId27" display="Exenta N°129 (24-01-2018)"/>
    <hyperlink ref="F27" r:id="rId28"/>
    <hyperlink ref="D28" r:id="rId29" display="RES.Ex. 1262 (10-11-2017)  "/>
    <hyperlink ref="E28" r:id="rId30" display="Exenta N°124 (24-01-2018)"/>
    <hyperlink ref="F28" r:id="rId31" display="Exenta 3382 (07-05-2018)"/>
    <hyperlink ref="F29" r:id="rId32"/>
    <hyperlink ref="F30" r:id="rId33" display="Exenta 2747 (19-04-2018)"/>
    <hyperlink ref="F22" r:id="rId34"/>
    <hyperlink ref="E19" r:id="rId35" display="Exenta 114 (24-01-2018)"/>
    <hyperlink ref="D18" r:id="rId36" display="EXENTA 24 (08-01-2018)"/>
    <hyperlink ref="D19" r:id="rId37" display="Exenta 1460 (19-01-2018)"/>
    <hyperlink ref="D32" r:id="rId38"/>
    <hyperlink ref="F18" r:id="rId39"/>
    <hyperlink ref="E33" r:id="rId40" display="Exenta 83 (09-01-2018)"/>
    <hyperlink ref="E32" r:id="rId41"/>
    <hyperlink ref="E34" r:id="rId42" display="Exenta 77(19-01-2018)"/>
    <hyperlink ref="F25" r:id="rId43"/>
    <hyperlink ref="F31" r:id="rId44"/>
    <hyperlink ref="F32" r:id="rId45"/>
    <hyperlink ref="F33" r:id="rId46"/>
    <hyperlink ref="F34" r:id="rId47"/>
  </hyperlinks>
  <pageMargins left="0.7" right="0.7" top="0.75" bottom="0.75" header="0.3" footer="0.3"/>
  <drawing r:id="rId48"/>
  <legacyDrawing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4"/>
  <sheetViews>
    <sheetView tabSelected="1" workbookViewId="0">
      <selection activeCell="P10" sqref="P10"/>
    </sheetView>
  </sheetViews>
  <sheetFormatPr baseColWidth="10" defaultRowHeight="15"/>
  <cols>
    <col min="1" max="1" width="27.5703125" customWidth="1"/>
    <col min="3" max="3" width="12.5703125" customWidth="1"/>
    <col min="5" max="6" width="11.7109375" bestFit="1" customWidth="1"/>
    <col min="9" max="9" width="11.7109375" bestFit="1" customWidth="1"/>
    <col min="11" max="11" width="11.7109375" bestFit="1" customWidth="1"/>
    <col min="12" max="12" width="12.5703125" customWidth="1"/>
    <col min="13" max="13" width="14" customWidth="1"/>
    <col min="14" max="14" width="17.140625" customWidth="1"/>
    <col min="15" max="15" width="13.28515625" style="134" customWidth="1"/>
    <col min="16" max="16" width="13.140625" style="135" customWidth="1"/>
  </cols>
  <sheetData>
    <row r="2" spans="1:16">
      <c r="N2" s="136" t="s">
        <v>111</v>
      </c>
    </row>
    <row r="3" spans="1:16">
      <c r="A3" s="137"/>
      <c r="B3" s="138" t="s">
        <v>112</v>
      </c>
      <c r="C3" s="138" t="s">
        <v>113</v>
      </c>
      <c r="D3" s="138" t="s">
        <v>114</v>
      </c>
      <c r="E3" s="138" t="s">
        <v>115</v>
      </c>
      <c r="F3" s="138" t="s">
        <v>116</v>
      </c>
      <c r="G3" s="138" t="s">
        <v>117</v>
      </c>
      <c r="H3" s="139" t="s">
        <v>118</v>
      </c>
      <c r="I3" s="139" t="s">
        <v>119</v>
      </c>
      <c r="J3" s="139" t="s">
        <v>120</v>
      </c>
      <c r="K3" s="139" t="s">
        <v>121</v>
      </c>
      <c r="L3" s="139" t="s">
        <v>122</v>
      </c>
      <c r="M3" s="139" t="s">
        <v>123</v>
      </c>
      <c r="N3" s="140" t="s">
        <v>124</v>
      </c>
      <c r="O3" s="141"/>
      <c r="P3" s="142"/>
    </row>
    <row r="4" spans="1:16" s="148" customFormat="1">
      <c r="A4" s="143" t="s">
        <v>125</v>
      </c>
      <c r="B4" s="144"/>
      <c r="C4" s="145">
        <f>'[1]10- APOYO A LA GESTIÓN'!N150</f>
        <v>116624834</v>
      </c>
      <c r="D4" s="145"/>
      <c r="E4" s="145"/>
      <c r="F4" s="145">
        <f>'[1]10- APOYO A LA GESTIÓN'!N151</f>
        <v>112501705</v>
      </c>
      <c r="G4" s="145"/>
      <c r="H4" s="145"/>
      <c r="I4" s="145">
        <f>'[1]10- APOYO A LA GESTIÓN'!N152</f>
        <v>100162374</v>
      </c>
      <c r="J4" s="145"/>
      <c r="K4" s="145">
        <f>'[1]10- APOYO A LA GESTIÓN'!N153</f>
        <v>86296286</v>
      </c>
      <c r="L4" s="145">
        <f>'[1]10- APOYO A LA GESTIÓN'!N154</f>
        <v>61753137</v>
      </c>
      <c r="M4" s="145">
        <f>'[1]10- APOYO A LA GESTIÓN'!N155</f>
        <v>283734102</v>
      </c>
      <c r="N4" s="180">
        <f>SUM(B4:M4)</f>
        <v>761072438</v>
      </c>
      <c r="O4" s="146"/>
      <c r="P4" s="147"/>
    </row>
    <row r="5" spans="1:16" s="13" customFormat="1">
      <c r="A5" s="143" t="s">
        <v>126</v>
      </c>
      <c r="B5" s="149">
        <f>'[1]4-APOY.DESAR.BIOP.C.C.CONTIGO'!N59</f>
        <v>15720768</v>
      </c>
      <c r="C5" s="149">
        <f>'[1]4-APOY.DESAR.BIOP.C.C.CONTIGO'!N56</f>
        <v>11229284</v>
      </c>
      <c r="D5" s="149">
        <f>'[1]4-APOY.DESAR.BIOP.C.C.CONTIGO'!N58</f>
        <v>13183295</v>
      </c>
      <c r="E5" s="149"/>
      <c r="F5" s="149">
        <f>'[1]4-APOY.DESAR.BIOP.C.C.CONTIGO'!N54</f>
        <v>22741101</v>
      </c>
      <c r="G5" s="149"/>
      <c r="H5" s="149">
        <f>'[1]4-APOY.DESAR.BIOP.C.C.CONTIGO'!N57</f>
        <v>13418167</v>
      </c>
      <c r="I5" s="149">
        <f>'[1]4-APOY.DESAR.BIOP.C.C.CONTIGO'!N52</f>
        <v>10734200</v>
      </c>
      <c r="J5" s="149">
        <f>'[1]4-APOY.DESAR.BIOP.C.C.CONTIGO'!N53</f>
        <v>10349863</v>
      </c>
      <c r="K5" s="149">
        <f>'[1]4-APOY.DESAR.BIOP.C.C.CONTIGO'!N51</f>
        <v>10734108</v>
      </c>
      <c r="L5" s="149">
        <f>'[1]4-APOY.DESAR.BIOP.C.C.CONTIGO'!N55</f>
        <v>6708991</v>
      </c>
      <c r="M5" s="149">
        <f>'[1]4-APOY.DESAR.BIOP.C.C.CONTIGO'!N60</f>
        <v>13433993</v>
      </c>
      <c r="N5" s="150">
        <f>SUM(B5:M5)</f>
        <v>128253770</v>
      </c>
      <c r="O5" s="134"/>
      <c r="P5" s="151"/>
    </row>
    <row r="6" spans="1:16" s="13" customFormat="1">
      <c r="A6" s="152" t="s">
        <v>127</v>
      </c>
      <c r="B6" s="153"/>
      <c r="C6" s="154">
        <f>SUM(C7:C12)</f>
        <v>31010906</v>
      </c>
      <c r="D6" s="154">
        <f t="shared" ref="D6:M6" si="0">SUM(D7:D12)</f>
        <v>0</v>
      </c>
      <c r="E6" s="154">
        <f t="shared" si="0"/>
        <v>20617754</v>
      </c>
      <c r="F6" s="154">
        <f t="shared" si="0"/>
        <v>33226234</v>
      </c>
      <c r="G6" s="154">
        <f t="shared" si="0"/>
        <v>28622909</v>
      </c>
      <c r="H6" s="154">
        <f t="shared" si="0"/>
        <v>0</v>
      </c>
      <c r="I6" s="154">
        <f t="shared" si="0"/>
        <v>15512150</v>
      </c>
      <c r="J6" s="154">
        <f t="shared" si="0"/>
        <v>10741092</v>
      </c>
      <c r="K6" s="154">
        <f t="shared" si="0"/>
        <v>17955499</v>
      </c>
      <c r="L6" s="154">
        <f t="shared" si="0"/>
        <v>6649767</v>
      </c>
      <c r="M6" s="154">
        <f t="shared" si="0"/>
        <v>213582974</v>
      </c>
      <c r="N6" s="155">
        <f>SUM(B6:M6)</f>
        <v>377919285</v>
      </c>
      <c r="O6" s="134"/>
      <c r="P6" s="151"/>
    </row>
    <row r="7" spans="1:16" s="160" customFormat="1">
      <c r="A7" s="156" t="s">
        <v>128</v>
      </c>
      <c r="B7" s="179"/>
      <c r="C7" s="179">
        <f>'[1]5-Ges Odontológico'!E65</f>
        <v>8785324</v>
      </c>
      <c r="D7" s="179"/>
      <c r="E7" s="179">
        <f>'[1]5-Ges Odontológico'!E72</f>
        <v>2184673</v>
      </c>
      <c r="F7" s="179">
        <f>'[1]5-Ges Odontológico'!E66</f>
        <v>13486993</v>
      </c>
      <c r="G7" s="179">
        <f>'[1]5-Ges Odontológico'!E67</f>
        <v>13989564</v>
      </c>
      <c r="H7" s="179"/>
      <c r="I7" s="179">
        <f>'[1]5-Ges Odontológico'!E69</f>
        <v>5735977</v>
      </c>
      <c r="J7" s="179">
        <f>'[1]5-Ges Odontológico'!E68</f>
        <v>2211916</v>
      </c>
      <c r="K7" s="179">
        <f>'[1]5-Ges Odontológico'!E71</f>
        <v>6165271</v>
      </c>
      <c r="L7" s="179">
        <f>'[1]5-Ges Odontológico'!E70</f>
        <v>947121</v>
      </c>
      <c r="M7" s="179">
        <f>'[1]5-Ges Odontológico'!E73</f>
        <v>10324719</v>
      </c>
      <c r="N7" s="178">
        <f t="shared" ref="N7:N11" si="1">SUM(B7:M7)</f>
        <v>63831558</v>
      </c>
      <c r="O7" s="134"/>
      <c r="P7" s="159"/>
    </row>
    <row r="8" spans="1:16" s="160" customFormat="1">
      <c r="A8" s="156" t="s">
        <v>129</v>
      </c>
      <c r="B8" s="179"/>
      <c r="C8" s="179">
        <f>'[1]6-Odontolog.Integral'!N48</f>
        <v>17672290</v>
      </c>
      <c r="D8" s="179"/>
      <c r="E8" s="179">
        <f>'[1]6-Odontolog.Integral'!N55</f>
        <v>17660030</v>
      </c>
      <c r="F8" s="179">
        <f>'[1]6-Odontolog.Integral'!N49</f>
        <v>11031159</v>
      </c>
      <c r="G8" s="179">
        <f>'[1]6-Odontolog.Integral'!N50</f>
        <v>9683107</v>
      </c>
      <c r="H8" s="179"/>
      <c r="I8" s="179">
        <f>'[1]6-Odontolog.Integral'!N52</f>
        <v>7746485</v>
      </c>
      <c r="J8" s="179">
        <f>'[1]6-Odontolog.Integral'!N51</f>
        <v>7746485</v>
      </c>
      <c r="K8" s="179">
        <f>'[1]6-Odontolog.Integral'!N54</f>
        <v>8424834</v>
      </c>
      <c r="L8" s="179">
        <f>'[1]6-Odontolog.Integral'!N53</f>
        <v>5276695</v>
      </c>
      <c r="M8" s="179">
        <f>'[1]6-Odontolog.Integral'!N57</f>
        <v>21529608</v>
      </c>
      <c r="N8" s="178">
        <f t="shared" si="1"/>
        <v>106770693</v>
      </c>
      <c r="O8" s="134"/>
      <c r="P8" s="159"/>
    </row>
    <row r="9" spans="1:16" s="160" customFormat="1">
      <c r="A9" s="161" t="s">
        <v>130</v>
      </c>
      <c r="B9" s="179"/>
      <c r="C9" s="179">
        <f>'[1]5-Ges Odontológico'!B65</f>
        <v>3871778</v>
      </c>
      <c r="D9" s="179"/>
      <c r="E9" s="179">
        <f>'[1]5-Ges Odontológico'!B72</f>
        <v>773051</v>
      </c>
      <c r="F9" s="179">
        <f>SUM('[1]5-Ges Odontológico'!B66+'[1]5-Ges Odontológico'!F66)</f>
        <v>6436369</v>
      </c>
      <c r="G9" s="179">
        <f>'[1]5-Ges Odontológico'!B67</f>
        <v>4950238</v>
      </c>
      <c r="H9" s="179"/>
      <c r="I9" s="179">
        <f>'[1]5-Ges Odontológico'!B69</f>
        <v>2029688</v>
      </c>
      <c r="J9" s="179">
        <f>'[1]5-Ges Odontológico'!B68</f>
        <v>782691</v>
      </c>
      <c r="K9" s="179">
        <f>SUM('[1]5-Ges Odontológico'!B71+'[1]5-Ges Odontológico'!F71)</f>
        <v>2911051</v>
      </c>
      <c r="L9" s="179">
        <f>SUM('[1]5-Ges Odontológico'!B70+'[1]5-Ges Odontológico'!F70)</f>
        <v>425951</v>
      </c>
      <c r="M9" s="179">
        <f>SUM('[1]5-Ges Odontológico'!B73+'[1]5-Ges Odontológico'!F73)</f>
        <v>5963713</v>
      </c>
      <c r="N9" s="178">
        <f t="shared" si="1"/>
        <v>28144530</v>
      </c>
      <c r="O9" s="134"/>
      <c r="P9" s="159"/>
    </row>
    <row r="10" spans="1:16" s="160" customFormat="1">
      <c r="A10" s="161" t="s">
        <v>131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>
        <f>'[1]5-Ges Odontológico'!C73</f>
        <v>95798365</v>
      </c>
      <c r="N10" s="178">
        <f t="shared" si="1"/>
        <v>95798365</v>
      </c>
      <c r="O10" s="134"/>
      <c r="P10" s="159"/>
    </row>
    <row r="11" spans="1:16" s="160" customFormat="1">
      <c r="A11" s="161" t="s">
        <v>132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>
        <f>'[1]5-Ges Odontológico'!D73</f>
        <v>7412444</v>
      </c>
      <c r="N11" s="178">
        <f t="shared" si="1"/>
        <v>7412444</v>
      </c>
      <c r="O11" s="134"/>
      <c r="P11" s="159"/>
    </row>
    <row r="12" spans="1:16" s="160" customFormat="1">
      <c r="A12" s="161" t="s">
        <v>133</v>
      </c>
      <c r="B12" s="179"/>
      <c r="C12" s="179">
        <f>'[1]7-Sembrando sonrisas'!N43</f>
        <v>681514</v>
      </c>
      <c r="D12" s="179"/>
      <c r="E12" s="179"/>
      <c r="F12" s="179">
        <f>'[1]7-Sembrando sonrisas'!N42</f>
        <v>2271713</v>
      </c>
      <c r="G12" s="179"/>
      <c r="H12" s="179"/>
      <c r="I12" s="179"/>
      <c r="J12" s="179"/>
      <c r="K12" s="179">
        <f>'[1]7-Sembrando sonrisas'!N44</f>
        <v>454343</v>
      </c>
      <c r="L12" s="179"/>
      <c r="M12" s="179">
        <f>'[1]7-Sembrando sonrisas'!N46</f>
        <v>72554125</v>
      </c>
      <c r="N12" s="178">
        <f>SUM(B12:M12)</f>
        <v>75961695</v>
      </c>
      <c r="O12" s="134"/>
      <c r="P12" s="159"/>
    </row>
    <row r="13" spans="1:16" s="13" customFormat="1">
      <c r="A13" s="152" t="s">
        <v>134</v>
      </c>
      <c r="B13" s="154">
        <f>SUM(B14:B20)</f>
        <v>0</v>
      </c>
      <c r="C13" s="154">
        <f>SUM(C14:C20)</f>
        <v>36685778</v>
      </c>
      <c r="D13" s="154"/>
      <c r="E13" s="154"/>
      <c r="F13" s="154">
        <f>SUM(F14:F17)</f>
        <v>71275606.807721049</v>
      </c>
      <c r="G13" s="154">
        <f t="shared" ref="G13:H13" si="2">SUM(G14:G20)</f>
        <v>0</v>
      </c>
      <c r="H13" s="154">
        <f t="shared" si="2"/>
        <v>0</v>
      </c>
      <c r="I13" s="154">
        <f t="shared" ref="I13:J13" si="3">SUM(I14:I15)</f>
        <v>38495485</v>
      </c>
      <c r="J13" s="154">
        <f t="shared" si="3"/>
        <v>0</v>
      </c>
      <c r="K13" s="154">
        <f>SUM(K14:K17)</f>
        <v>30410082.900808476</v>
      </c>
      <c r="L13" s="154">
        <f>SUM(L14:L18)</f>
        <v>20184524.859605845</v>
      </c>
      <c r="M13" s="154">
        <f>SUM(M14:M20)</f>
        <v>28733907.43186463</v>
      </c>
      <c r="N13" s="155">
        <f>SUM(C13:M13)</f>
        <v>225785385</v>
      </c>
      <c r="O13" s="134"/>
      <c r="P13" s="151"/>
    </row>
    <row r="14" spans="1:16" s="13" customFormat="1">
      <c r="A14" s="162" t="s">
        <v>135</v>
      </c>
      <c r="B14" s="177"/>
      <c r="C14" s="177">
        <f>'[1]9-Salud Mental'!N40</f>
        <v>29686478</v>
      </c>
      <c r="D14" s="177"/>
      <c r="E14" s="177"/>
      <c r="F14" s="177">
        <f>'[1]9-Salud Mental'!N41</f>
        <v>53598507</v>
      </c>
      <c r="G14" s="177"/>
      <c r="H14" s="177"/>
      <c r="I14" s="177">
        <f>'[1]9-Salud Mental'!N42</f>
        <v>28213185</v>
      </c>
      <c r="J14" s="177"/>
      <c r="K14" s="177">
        <f>'[1]9-Salud Mental'!N43</f>
        <v>22126283</v>
      </c>
      <c r="L14" s="177">
        <f>'[1]9-Salud Mental'!N44</f>
        <v>7999547</v>
      </c>
      <c r="M14" s="177"/>
      <c r="N14" s="178">
        <f>SUM(B14:M14)</f>
        <v>141624000</v>
      </c>
      <c r="O14" s="134"/>
      <c r="P14" s="151"/>
    </row>
    <row r="15" spans="1:16" s="13" customFormat="1">
      <c r="A15" s="162" t="s">
        <v>136</v>
      </c>
      <c r="B15" s="177"/>
      <c r="C15" s="177">
        <f>'[1]8- Imágenes diagnósticas'!N40</f>
        <v>6999300</v>
      </c>
      <c r="D15" s="177"/>
      <c r="E15" s="177"/>
      <c r="F15" s="177">
        <f>'[1]8- Imágenes diagnósticas'!N41</f>
        <v>13267100</v>
      </c>
      <c r="G15" s="177"/>
      <c r="H15" s="177"/>
      <c r="I15" s="177">
        <f>'[1]8- Imágenes diagnósticas'!N42</f>
        <v>10282300</v>
      </c>
      <c r="J15" s="177"/>
      <c r="K15" s="177">
        <f>'[1]8- Imágenes diagnósticas'!N43</f>
        <v>6008800</v>
      </c>
      <c r="L15" s="177">
        <f>'[1]8- Imágenes diagnósticas'!N44</f>
        <v>2292500</v>
      </c>
      <c r="M15" s="177">
        <f>'[1]8- Imágenes diagnósticas'!N45</f>
        <v>764252</v>
      </c>
      <c r="N15" s="178">
        <f t="shared" ref="N15:N29" si="4">SUM(B15:M15)</f>
        <v>39614252</v>
      </c>
      <c r="O15" s="134"/>
      <c r="P15" s="151"/>
    </row>
    <row r="16" spans="1:16" s="13" customFormat="1">
      <c r="A16" s="162" t="s">
        <v>137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>
        <f>'[1]2-Detección,intervención (dir)'!N35</f>
        <v>6340680</v>
      </c>
      <c r="N16" s="178">
        <f t="shared" si="4"/>
        <v>6340680</v>
      </c>
      <c r="O16" s="134"/>
      <c r="P16" s="151"/>
    </row>
    <row r="17" spans="1:16" s="13" customFormat="1">
      <c r="A17" s="162" t="s">
        <v>138</v>
      </c>
      <c r="B17" s="177"/>
      <c r="C17" s="177"/>
      <c r="D17" s="177"/>
      <c r="E17" s="177"/>
      <c r="F17" s="177">
        <f>'[1]12-APOYOALASBUENASPRACTICAS'!N40</f>
        <v>4409999.8077210477</v>
      </c>
      <c r="G17" s="177"/>
      <c r="H17" s="177"/>
      <c r="I17" s="177"/>
      <c r="J17" s="177"/>
      <c r="K17" s="177">
        <f>'[1]12-APOYOALASBUENASPRACTICAS'!N38</f>
        <v>2274999.9008084768</v>
      </c>
      <c r="L17" s="177">
        <f>'[1]12-APOYOALASBUENASPRACTICAS'!N39</f>
        <v>3219999.8596058441</v>
      </c>
      <c r="M17" s="177">
        <f>'[1]12-APOYOALASBUENASPRACTICAS'!N41</f>
        <v>3856256.4318646304</v>
      </c>
      <c r="N17" s="178">
        <f t="shared" si="4"/>
        <v>13761256</v>
      </c>
      <c r="O17" s="134"/>
      <c r="P17" s="151"/>
    </row>
    <row r="18" spans="1:16" s="13" customFormat="1">
      <c r="A18" s="162" t="s">
        <v>139</v>
      </c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>
        <f>'[1]14-MIXTAS'!N35</f>
        <v>6672478</v>
      </c>
      <c r="M18" s="177"/>
      <c r="N18" s="178">
        <f t="shared" si="4"/>
        <v>6672478</v>
      </c>
      <c r="O18" s="134"/>
      <c r="P18" s="151"/>
    </row>
    <row r="19" spans="1:16" s="13" customFormat="1">
      <c r="A19" s="162" t="s">
        <v>140</v>
      </c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>
        <f>'[1]11-ACOMPAÑAMIENTOPSICO'!N37</f>
        <v>7900199.9999999991</v>
      </c>
      <c r="N19" s="178">
        <f t="shared" si="4"/>
        <v>7900199.9999999991</v>
      </c>
      <c r="O19" s="134"/>
      <c r="P19" s="151"/>
    </row>
    <row r="20" spans="1:16" s="13" customFormat="1">
      <c r="A20" s="163" t="s">
        <v>141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>
        <f>2468129+2468129+4936261</f>
        <v>9872519</v>
      </c>
      <c r="N20" s="178">
        <f t="shared" si="4"/>
        <v>9872519</v>
      </c>
      <c r="O20" s="164"/>
      <c r="P20" s="151"/>
    </row>
    <row r="21" spans="1:16" s="13" customFormat="1">
      <c r="A21" s="165" t="s">
        <v>142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>
        <f>'[1]1-Vida sana'!N35</f>
        <v>6138054</v>
      </c>
      <c r="N21" s="158">
        <f t="shared" si="4"/>
        <v>6138054</v>
      </c>
      <c r="O21" s="134"/>
      <c r="P21" s="151"/>
    </row>
    <row r="22" spans="1:16" s="13" customFormat="1">
      <c r="A22" s="165" t="s">
        <v>143</v>
      </c>
      <c r="B22" s="149"/>
      <c r="C22" s="149">
        <f>'[1]3-Fofar'!N50</f>
        <v>13093829</v>
      </c>
      <c r="D22" s="149"/>
      <c r="E22" s="149"/>
      <c r="F22" s="149">
        <f>'[1]3-Fofar'!N51</f>
        <v>14785884</v>
      </c>
      <c r="G22" s="149"/>
      <c r="H22" s="149"/>
      <c r="I22" s="149">
        <f>'[1]3-Fofar'!N47</f>
        <v>8830068</v>
      </c>
      <c r="J22" s="149"/>
      <c r="K22" s="149">
        <f>'[1]3-Fofar'!N48</f>
        <v>13925646</v>
      </c>
      <c r="L22" s="149">
        <f>'[1]3-Fofar'!N49</f>
        <v>1460305</v>
      </c>
      <c r="M22" s="149">
        <f>'[1]3-Fofar'!N52</f>
        <v>72671159</v>
      </c>
      <c r="N22" s="158">
        <f t="shared" si="4"/>
        <v>124766891</v>
      </c>
      <c r="O22" s="134"/>
      <c r="P22" s="151"/>
    </row>
    <row r="23" spans="1:16" s="13" customFormat="1">
      <c r="A23" s="165" t="s">
        <v>144</v>
      </c>
      <c r="B23" s="149"/>
      <c r="C23" s="149">
        <f>'[1]16-IRA'!N44</f>
        <v>5622554</v>
      </c>
      <c r="D23" s="149"/>
      <c r="E23" s="149"/>
      <c r="F23" s="149">
        <f>'[1]16-IRA'!N45</f>
        <v>5622554</v>
      </c>
      <c r="G23" s="149"/>
      <c r="H23" s="149"/>
      <c r="I23" s="149">
        <f>'[1]16-IRA'!N46</f>
        <v>5622554</v>
      </c>
      <c r="J23" s="149"/>
      <c r="K23" s="149">
        <f>'[1]16-IRA'!N47</f>
        <v>5622554</v>
      </c>
      <c r="L23" s="149">
        <f>'[1]16-IRA'!N48</f>
        <v>5622554</v>
      </c>
      <c r="M23" s="149">
        <f>'[1]16-IRA'!N49</f>
        <v>7797727</v>
      </c>
      <c r="N23" s="158">
        <f t="shared" si="4"/>
        <v>35910497</v>
      </c>
      <c r="O23" s="134"/>
      <c r="P23" s="151"/>
    </row>
    <row r="24" spans="1:16" s="13" customFormat="1">
      <c r="A24" s="165" t="s">
        <v>145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>
        <f>'[1]18-RESOLUTIVIDAD'!B46</f>
        <v>23096238</v>
      </c>
      <c r="N24" s="158">
        <f t="shared" si="4"/>
        <v>23096238</v>
      </c>
      <c r="O24" s="134"/>
      <c r="P24" s="151"/>
    </row>
    <row r="25" spans="1:16" s="13" customFormat="1">
      <c r="A25" s="165" t="s">
        <v>146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>
        <f>'[1]18-RESOLUTIVIDAD'!C46</f>
        <v>15136692</v>
      </c>
      <c r="N25" s="158">
        <f t="shared" si="4"/>
        <v>15136692</v>
      </c>
      <c r="O25" s="134"/>
      <c r="P25" s="151"/>
    </row>
    <row r="26" spans="1:16" s="13" customFormat="1">
      <c r="A26" s="165" t="s">
        <v>147</v>
      </c>
      <c r="B26" s="149"/>
      <c r="C26" s="149"/>
      <c r="D26" s="149"/>
      <c r="E26" s="149"/>
      <c r="F26" s="149"/>
      <c r="G26" s="149"/>
      <c r="H26" s="149"/>
      <c r="I26" s="149">
        <v>6846768</v>
      </c>
      <c r="J26" s="149">
        <v>18504778</v>
      </c>
      <c r="K26" s="149"/>
      <c r="L26" s="149"/>
      <c r="M26" s="149"/>
      <c r="N26" s="158">
        <f t="shared" si="4"/>
        <v>25351546</v>
      </c>
      <c r="O26" s="134"/>
      <c r="P26" s="151"/>
    </row>
    <row r="27" spans="1:16" s="13" customFormat="1">
      <c r="A27" s="165" t="s">
        <v>148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>
        <f>'[1]18-RESOLUTIVIDAD'!E46</f>
        <v>6436514</v>
      </c>
      <c r="N27" s="158">
        <f t="shared" si="4"/>
        <v>6436514</v>
      </c>
      <c r="O27" s="134"/>
      <c r="P27" s="151"/>
    </row>
    <row r="28" spans="1:16" s="13" customFormat="1">
      <c r="A28" s="165" t="s">
        <v>149</v>
      </c>
      <c r="B28" s="149"/>
      <c r="C28" s="149">
        <f>'[1]18-RESOLUTIVIDAD'!F43</f>
        <v>1535265</v>
      </c>
      <c r="D28" s="149"/>
      <c r="E28" s="149"/>
      <c r="F28" s="149">
        <f>'[1]18-RESOLUTIVIDAD'!F44</f>
        <v>1550772</v>
      </c>
      <c r="G28" s="149"/>
      <c r="H28" s="149"/>
      <c r="I28" s="149">
        <f>'[1]18-RESOLUTIVIDAD'!F42</f>
        <v>2326158</v>
      </c>
      <c r="J28" s="149">
        <f>'[1]18-RESOLUTIVIDAD'!F45</f>
        <v>1550772</v>
      </c>
      <c r="K28" s="149"/>
      <c r="L28" s="149"/>
      <c r="M28" s="149">
        <f>'[1]18-RESOLUTIVIDAD'!F46</f>
        <v>7655405</v>
      </c>
      <c r="N28" s="158">
        <f t="shared" si="4"/>
        <v>14618372</v>
      </c>
      <c r="O28" s="134"/>
      <c r="P28" s="151"/>
    </row>
    <row r="29" spans="1:16" s="13" customFormat="1">
      <c r="A29" s="165" t="s">
        <v>150</v>
      </c>
      <c r="B29" s="149"/>
      <c r="C29" s="149"/>
      <c r="D29" s="149"/>
      <c r="E29" s="149"/>
      <c r="F29" s="149">
        <f>'[1]17-SENAME'!N35</f>
        <v>15586594</v>
      </c>
      <c r="G29" s="149"/>
      <c r="H29" s="149"/>
      <c r="I29" s="149"/>
      <c r="J29" s="149"/>
      <c r="K29" s="149"/>
      <c r="L29" s="149"/>
      <c r="M29" s="149"/>
      <c r="N29" s="150">
        <f t="shared" si="4"/>
        <v>15586594</v>
      </c>
      <c r="O29" s="134"/>
      <c r="P29" s="151"/>
    </row>
    <row r="30" spans="1:16" s="13" customFormat="1">
      <c r="A30" s="165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50"/>
      <c r="O30" s="134"/>
      <c r="P30" s="151"/>
    </row>
    <row r="31" spans="1:16" s="13" customFormat="1">
      <c r="A31" s="165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50"/>
      <c r="O31" s="134"/>
      <c r="P31" s="151"/>
    </row>
    <row r="32" spans="1:16" s="13" customFormat="1">
      <c r="A32" s="166"/>
      <c r="B32" s="149"/>
      <c r="C32" s="149"/>
      <c r="D32" s="149"/>
      <c r="E32" s="149"/>
      <c r="F32" s="149"/>
      <c r="G32" s="149"/>
      <c r="H32" s="149"/>
      <c r="I32" s="149"/>
      <c r="J32" s="149"/>
      <c r="K32" s="157"/>
      <c r="L32" s="157"/>
      <c r="M32" s="149"/>
      <c r="N32" s="150"/>
      <c r="O32" s="134"/>
      <c r="P32" s="151"/>
    </row>
    <row r="33" spans="1:16" s="10" customFormat="1" ht="24" customHeight="1">
      <c r="A33" s="167" t="s">
        <v>151</v>
      </c>
      <c r="B33" s="168">
        <f>B5</f>
        <v>15720768</v>
      </c>
      <c r="C33" s="168">
        <f>SUM(C4+C5+C6+C13+C22+C23+C28)</f>
        <v>215802450</v>
      </c>
      <c r="D33" s="168">
        <f>D5</f>
        <v>13183295</v>
      </c>
      <c r="E33" s="168">
        <f>E6</f>
        <v>20617754</v>
      </c>
      <c r="F33" s="168">
        <f>SUM(F4+F5+F6+F13+F22+F23+F28+F29)</f>
        <v>277290450.80772102</v>
      </c>
      <c r="G33" s="168">
        <f>G6</f>
        <v>28622909</v>
      </c>
      <c r="H33" s="168">
        <f>H5</f>
        <v>13418167</v>
      </c>
      <c r="I33" s="168">
        <f>SUM(I4+I5+I6+I13+I22+I23+I26+I28)</f>
        <v>188529757</v>
      </c>
      <c r="J33" s="168">
        <f>SUM(J5+J6+J26+J28)</f>
        <v>41146505</v>
      </c>
      <c r="K33" s="168">
        <f>SUM(K4+K5+K6+K13+K22+K23)</f>
        <v>164944175.90080848</v>
      </c>
      <c r="L33" s="168">
        <f>SUM(L4+L5+L6+L13+L22+L23)</f>
        <v>102379278.85960585</v>
      </c>
      <c r="M33" s="168">
        <f>SUM(M4+M5+M6+M13+M21+M22+M23+M24+M25+M27+M28)</f>
        <v>678416765.43186462</v>
      </c>
      <c r="N33" s="168">
        <f>SUM(N4+N5+N6+N13+N21+N22+N23+N24+N25+N26+N27+N28+N29)</f>
        <v>1760072276</v>
      </c>
      <c r="O33" s="169"/>
      <c r="P33" s="170"/>
    </row>
    <row r="35" spans="1:16" s="2" customFormat="1">
      <c r="C35" s="171"/>
      <c r="D35" s="146"/>
      <c r="F35" s="172"/>
      <c r="M35" s="173"/>
      <c r="N35" s="122"/>
      <c r="O35" s="174"/>
      <c r="P35" s="175"/>
    </row>
    <row r="36" spans="1:16" s="2" customFormat="1">
      <c r="C36" s="146"/>
      <c r="D36" s="122"/>
      <c r="F36" s="146"/>
      <c r="H36" s="146"/>
      <c r="L36" s="122"/>
      <c r="M36" s="122"/>
      <c r="O36" s="174"/>
      <c r="P36" s="175"/>
    </row>
    <row r="37" spans="1:16">
      <c r="D37" s="176"/>
      <c r="E37" s="13"/>
    </row>
    <row r="38" spans="1:16">
      <c r="D38" s="176"/>
      <c r="E38" s="13"/>
    </row>
    <row r="39" spans="1:16">
      <c r="D39" s="176"/>
      <c r="E39" s="13"/>
    </row>
    <row r="40" spans="1:16">
      <c r="D40" s="176"/>
      <c r="E40" s="13"/>
    </row>
    <row r="41" spans="1:16">
      <c r="D41" s="176"/>
      <c r="E41" s="13"/>
    </row>
    <row r="42" spans="1:16">
      <c r="D42" s="176"/>
      <c r="E42" s="13"/>
    </row>
    <row r="43" spans="1:16">
      <c r="D43" s="13"/>
      <c r="E43" s="13"/>
    </row>
    <row r="44" spans="1:16">
      <c r="D44" s="13"/>
      <c r="E44" s="13"/>
    </row>
  </sheetData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Programas</vt:lpstr>
      <vt:lpstr>Transferencias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Marjolaine dacosta</dc:creator>
  <cp:lastModifiedBy>Margarita Eraso</cp:lastModifiedBy>
  <cp:lastPrinted>2018-11-05T19:09:14Z</cp:lastPrinted>
  <dcterms:created xsi:type="dcterms:W3CDTF">2018-07-26T20:15:48Z</dcterms:created>
  <dcterms:modified xsi:type="dcterms:W3CDTF">2018-11-06T11:50:17Z</dcterms:modified>
</cp:coreProperties>
</file>